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-DELL\Downloads\"/>
    </mc:Choice>
  </mc:AlternateContent>
  <bookViews>
    <workbookView xWindow="0" yWindow="0" windowWidth="28800" windowHeight="13605" tabRatio="511" firstSheet="1" activeTab="1"/>
  </bookViews>
  <sheets>
    <sheet name="CIFRASOPERACIÓN SÓLO ANUAL" sheetId="1" state="hidden" r:id="rId1"/>
    <sheet name="Art. 121 Fra. XXXII" sheetId="2" r:id="rId2"/>
    <sheet name="COMPARATIVO SÓLO ANUAL" sheetId="3" state="hidden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E20" i="3"/>
  <c r="D20" i="3"/>
  <c r="C20" i="3"/>
  <c r="B20" i="3"/>
  <c r="E19" i="3"/>
  <c r="F19" i="3" s="1"/>
  <c r="C19" i="3"/>
  <c r="D19" i="3" s="1"/>
  <c r="B19" i="3"/>
  <c r="E18" i="3"/>
  <c r="C18" i="3"/>
  <c r="F18" i="3" s="1"/>
  <c r="B18" i="3"/>
  <c r="F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D6" i="3"/>
  <c r="E4" i="3"/>
  <c r="B4" i="3" s="1"/>
  <c r="C4" i="3"/>
  <c r="F5" i="3" s="1"/>
  <c r="A3" i="3"/>
  <c r="A1" i="1"/>
  <c r="A2" i="3" l="1"/>
  <c r="D5" i="3"/>
  <c r="D18" i="3"/>
</calcChain>
</file>

<file path=xl/sharedStrings.xml><?xml version="1.0" encoding="utf-8"?>
<sst xmlns="http://schemas.openxmlformats.org/spreadsheetml/2006/main" count="77" uniqueCount="51">
  <si>
    <t>Lo que Usted no ve al viajar por Metro, pero que día a día, en el 1er trimestre de 2014 se generó.</t>
  </si>
  <si>
    <t>Total de pasajeros transportados: 387 millones 802 mil 093 usuarios</t>
  </si>
  <si>
    <t>Total de accesos de cortesía otorgados: 42 millones 827 mil 370</t>
  </si>
  <si>
    <t>Total de energía consumida (estimada): 212 millones 777 mil 773 kilowatts</t>
  </si>
  <si>
    <t>Estación de menor afluencia: Tlaltenco de Línea 12 con 148 mil 671 usuarios</t>
  </si>
  <si>
    <t>Estación de mayor afluencia: Indios Verdes Línea 3 con 10 millones 975 mil 480 usuarios</t>
  </si>
  <si>
    <t>Kilómetros de la Red en servicio: 226.488</t>
  </si>
  <si>
    <t>Kilómetros recorridos: 11 millones 304 mil 718.03</t>
  </si>
  <si>
    <t>Servicio: 90 días.</t>
  </si>
  <si>
    <t>Estadísticas generadas por el Sujeto Obligado</t>
  </si>
  <si>
    <t>Ejercicio</t>
  </si>
  <si>
    <t>Temas</t>
  </si>
  <si>
    <t>Periodo de actualización: Quincenal/Mensual/Bimestral/Trimestral/Anual/Sexenal/Otro (especificar)</t>
  </si>
  <si>
    <t>Periodo que se informa</t>
  </si>
  <si>
    <t>Denominación del Proyecto</t>
  </si>
  <si>
    <t>Descripción de variables</t>
  </si>
  <si>
    <t>Documentos técnicos, metodológicos y normativos relacionados con la generación de estadísticas y el manejo de las bases de datos</t>
  </si>
  <si>
    <t>Tipos de archivo de las bases de datos: HTML/XLS/IQY/CSV/XML/SAV/Otro (especificar)</t>
  </si>
  <si>
    <t>Hipervínculo a las bases de datos</t>
  </si>
  <si>
    <t>Hipervínculo a las series o bancos de datos existentes</t>
  </si>
  <si>
    <t>Indicadores de operación</t>
  </si>
  <si>
    <t>Trimestral</t>
  </si>
  <si>
    <t>Enero-Marzo</t>
  </si>
  <si>
    <t>---</t>
  </si>
  <si>
    <t>Pasajeros transportados tanto pagado, como con acceso gratuito. Vueltas realizadas. Consumos de energía</t>
  </si>
  <si>
    <t>HTML</t>
  </si>
  <si>
    <t>http://metro.cdmx.gob.mx/operacion/mas-informacion/indicadores-de-operacion/indicadores-2017</t>
  </si>
  <si>
    <t>Afluencia por Tipo de Acceso</t>
  </si>
  <si>
    <t>Afluencia por Línea pagado y gratuito</t>
  </si>
  <si>
    <t>http://metro.cdmx.gob.mx/operacion/mas-informacion/afluencia-por-tipo-de-acceso/afluencia-por-tipo-de-acceso-2017</t>
  </si>
  <si>
    <t>Estaciones de menor Afluencia</t>
  </si>
  <si>
    <t>Estaciones de menor afluencia promedio en día laborable</t>
  </si>
  <si>
    <t>http://metro.cdmx.gob.mx/operacion/mas-informacion/estacionesde-menor-afluencia/menor-afluencia-2017</t>
  </si>
  <si>
    <t>Estaciones de Mayor Afluencia</t>
  </si>
  <si>
    <t>Estaciones de mayor afluencia promedio en día laborable</t>
  </si>
  <si>
    <t>http://metro.cdmx.gob.mx/operacion/mas-informacion/estaciones-de-mayor-afluencia/mayor-afluencia-2017</t>
  </si>
  <si>
    <t>Afluencia de Estación por Línea</t>
  </si>
  <si>
    <t>Afluencia total por estación por Línea</t>
  </si>
  <si>
    <t>http://metro.cdmx.gob.mx/operacion/mas-informacion/afluencia-de-estacion-por-linea/afluencia-de-estacion-por-linea-2017</t>
  </si>
  <si>
    <t>Área(s) o unidad(es) administrativa(s) que genera(n) o posee(n) la información: Gerencia de Ingeniería y Nuevos Proyectos</t>
  </si>
  <si>
    <t>Periodo de actualización de la información: anual</t>
  </si>
  <si>
    <t>Fecha de actualización: 12/04/2017</t>
  </si>
  <si>
    <t>Fecha de validación:    /    /</t>
  </si>
  <si>
    <t>LÍNEAS</t>
  </si>
  <si>
    <t>%VAR</t>
  </si>
  <si>
    <t>"A"</t>
  </si>
  <si>
    <t>"B"</t>
  </si>
  <si>
    <t>Neum.</t>
  </si>
  <si>
    <t>Férrero</t>
  </si>
  <si>
    <t>RED</t>
  </si>
  <si>
    <t>http://metro.cdmx.gob.mx/operacion/cifras-de-operacion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</si>
</sst>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11B02"/>
        <bgColor rgb="FF800000"/>
      </patternFill>
    </fill>
  </fills>
  <borders count="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8" fillId="0" borderId="3" xfId="2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Texto explicativo" xfId="1" builtinId="53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B11B02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metro.cdmx.gob.mx/operacion/cifras-de-operacion" TargetMode="External"/><Relationship Id="rId3" Type="http://schemas.openxmlformats.org/officeDocument/2006/relationships/hyperlink" Target="http://metro.cdmx.gob.mx/operacion/mas-informacion/afluencia-por-tipo-de-acceso/afluencia-por-tipo-de-acceso-2017" TargetMode="External"/><Relationship Id="rId7" Type="http://schemas.openxmlformats.org/officeDocument/2006/relationships/hyperlink" Target="http://metro.cdmx.gob.mx/operacion/cifras-de-operacion" TargetMode="External"/><Relationship Id="rId2" Type="http://schemas.openxmlformats.org/officeDocument/2006/relationships/hyperlink" Target="http://metro.cdmx.gob.mx/operacion/mas-informacion/indicadores-de-operacion/indicadores-2017" TargetMode="External"/><Relationship Id="rId1" Type="http://schemas.openxmlformats.org/officeDocument/2006/relationships/hyperlink" Target="http://metro.cdmx.gob.mx/operacion/cifras-de-operacion" TargetMode="External"/><Relationship Id="rId6" Type="http://schemas.openxmlformats.org/officeDocument/2006/relationships/hyperlink" Target="http://metro.cdmx.gob.mx/operacion/mas-informacion/afluencia-de-estacion-por-linea/afluencia-de-estacion-por-linea-2017" TargetMode="External"/><Relationship Id="rId5" Type="http://schemas.openxmlformats.org/officeDocument/2006/relationships/hyperlink" Target="http://metro.cdmx.gob.mx/operacion/mas-informacion/estaciones-de-mayor-afluencia/mayor-afluencia-2017" TargetMode="External"/><Relationship Id="rId4" Type="http://schemas.openxmlformats.org/officeDocument/2006/relationships/hyperlink" Target="http://metro.cdmx.gob.mx/operacion/mas-informacion/estacionesde-menor-afluencia/menor-afluencia-201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/>
  </sheetViews>
  <sheetFormatPr baseColWidth="10" defaultColWidth="9.140625" defaultRowHeight="15" x14ac:dyDescent="0.25"/>
  <cols>
    <col min="1" max="9" width="10.5703125"/>
    <col min="10" max="10" width="15.140625"/>
    <col min="11" max="1025" width="10.5703125"/>
  </cols>
  <sheetData>
    <row r="1" spans="1:9" x14ac:dyDescent="0.25">
      <c r="A1" s="14" t="e">
        <f>CONCATENATE("CIFRAS DE OPERACIÓN ",#REF!)</f>
        <v>#REF!</v>
      </c>
      <c r="B1" s="14"/>
      <c r="C1" s="14"/>
      <c r="D1" s="14"/>
      <c r="E1" s="14"/>
      <c r="F1" s="14"/>
      <c r="G1" s="14"/>
      <c r="H1" s="14"/>
      <c r="I1" s="14"/>
    </row>
    <row r="2" spans="1:9" ht="15" customHeight="1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9" ht="15" customHeight="1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</row>
    <row r="4" spans="1:9" ht="15" customHeight="1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</row>
    <row r="5" spans="1:9" ht="15" customHeight="1" x14ac:dyDescent="0.25">
      <c r="A5" s="13" t="s">
        <v>3</v>
      </c>
      <c r="B5" s="13"/>
      <c r="C5" s="13"/>
      <c r="D5" s="13"/>
      <c r="E5" s="13"/>
      <c r="F5" s="13"/>
      <c r="G5" s="13"/>
      <c r="H5" s="13"/>
      <c r="I5" s="13"/>
    </row>
    <row r="6" spans="1:9" ht="15" customHeight="1" x14ac:dyDescent="0.25">
      <c r="A6" s="13" t="s">
        <v>4</v>
      </c>
      <c r="B6" s="13"/>
      <c r="C6" s="13"/>
      <c r="D6" s="13"/>
      <c r="E6" s="13"/>
      <c r="F6" s="13"/>
      <c r="G6" s="13"/>
      <c r="H6" s="13"/>
      <c r="I6" s="13"/>
    </row>
    <row r="7" spans="1:9" ht="15" customHeight="1" x14ac:dyDescent="0.25">
      <c r="A7" s="13" t="s">
        <v>5</v>
      </c>
      <c r="B7" s="13"/>
      <c r="C7" s="13"/>
      <c r="D7" s="13"/>
      <c r="E7" s="13"/>
      <c r="F7" s="13"/>
      <c r="G7" s="13"/>
      <c r="H7" s="13"/>
      <c r="I7" s="13"/>
    </row>
    <row r="8" spans="1:9" ht="15" customHeight="1" x14ac:dyDescent="0.25">
      <c r="A8" s="13" t="s">
        <v>6</v>
      </c>
      <c r="B8" s="13"/>
      <c r="C8" s="13"/>
      <c r="D8" s="13"/>
      <c r="E8" s="13"/>
      <c r="F8" s="13"/>
      <c r="G8" s="13"/>
      <c r="H8" s="13"/>
      <c r="I8" s="13"/>
    </row>
    <row r="9" spans="1:9" ht="15" customHeight="1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</row>
    <row r="10" spans="1:9" ht="15" customHeight="1" x14ac:dyDescent="0.25">
      <c r="A10" s="13" t="s">
        <v>8</v>
      </c>
      <c r="B10" s="13"/>
      <c r="C10" s="13"/>
      <c r="D10" s="13"/>
      <c r="E10" s="13"/>
      <c r="F10" s="13"/>
      <c r="G10" s="13"/>
      <c r="H10" s="13"/>
      <c r="I10" s="13"/>
    </row>
  </sheetData>
  <mergeCells count="10"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"/>
  <sheetViews>
    <sheetView tabSelected="1" topLeftCell="G1" zoomScale="90" zoomScaleNormal="90" workbookViewId="0">
      <selection activeCell="I4" sqref="I4"/>
    </sheetView>
  </sheetViews>
  <sheetFormatPr baseColWidth="10" defaultColWidth="0" defaultRowHeight="15" zeroHeight="1" x14ac:dyDescent="0.25"/>
  <cols>
    <col min="1" max="1" width="10" style="1" customWidth="1"/>
    <col min="2" max="2" width="28.85546875" style="1" customWidth="1"/>
    <col min="3" max="3" width="17.5703125" style="1" customWidth="1"/>
    <col min="4" max="4" width="15.42578125" style="1" customWidth="1"/>
    <col min="5" max="5" width="18.5703125" style="1" customWidth="1"/>
    <col min="6" max="6" width="41.28515625" style="1" customWidth="1"/>
    <col min="7" max="7" width="28.7109375" style="1" customWidth="1"/>
    <col min="8" max="8" width="13" style="1" customWidth="1"/>
    <col min="9" max="9" width="51.140625" style="1" customWidth="1"/>
    <col min="10" max="10" width="22.5703125" style="1" customWidth="1"/>
    <col min="11" max="22" width="11.42578125" style="1" hidden="1" customWidth="1"/>
    <col min="23" max="23" width="18.5703125" style="1" hidden="1" customWidth="1"/>
    <col min="24" max="26" width="11.42578125" style="1" hidden="1" customWidth="1"/>
    <col min="27" max="27" width="22.28515625" style="1" hidden="1" customWidth="1"/>
    <col min="28" max="28" width="17" style="1" hidden="1" customWidth="1"/>
    <col min="29" max="29" width="13" style="1" hidden="1" customWidth="1"/>
    <col min="30" max="30" width="19.140625" style="1" hidden="1" customWidth="1"/>
    <col min="31" max="278" width="11.42578125" style="1" hidden="1" customWidth="1"/>
    <col min="279" max="279" width="18.5703125" style="1" hidden="1" customWidth="1"/>
    <col min="280" max="282" width="11.42578125" style="1" hidden="1" customWidth="1"/>
    <col min="283" max="283" width="22.28515625" style="1" hidden="1" customWidth="1"/>
    <col min="284" max="284" width="17" style="1" hidden="1" customWidth="1"/>
    <col min="285" max="285" width="13" style="1" hidden="1" customWidth="1"/>
    <col min="286" max="286" width="19.140625" style="1" hidden="1" customWidth="1"/>
    <col min="287" max="534" width="11.42578125" style="1" hidden="1" customWidth="1"/>
    <col min="535" max="535" width="18.5703125" style="1" hidden="1" customWidth="1"/>
    <col min="536" max="538" width="11.42578125" style="1" hidden="1" customWidth="1"/>
    <col min="539" max="539" width="22.28515625" style="1" hidden="1" customWidth="1"/>
    <col min="540" max="540" width="17" style="1" hidden="1" customWidth="1"/>
    <col min="541" max="541" width="13" style="1" hidden="1" customWidth="1"/>
    <col min="542" max="542" width="19.140625" style="1" hidden="1" customWidth="1"/>
    <col min="543" max="790" width="11.42578125" style="1" hidden="1" customWidth="1"/>
    <col min="791" max="791" width="18.5703125" style="1" hidden="1" customWidth="1"/>
    <col min="792" max="794" width="11.42578125" style="1" hidden="1" customWidth="1"/>
    <col min="795" max="795" width="22.28515625" style="1" hidden="1" customWidth="1"/>
    <col min="796" max="796" width="17" style="1" hidden="1" customWidth="1"/>
    <col min="797" max="797" width="13" style="1" hidden="1" customWidth="1"/>
    <col min="798" max="798" width="19.140625" style="1" hidden="1" customWidth="1"/>
    <col min="799" max="1025" width="11.42578125" style="1" hidden="1" customWidth="1"/>
    <col min="1026" max="16384" width="9.140625" hidden="1"/>
  </cols>
  <sheetData>
    <row r="1" spans="1:1024" ht="15" customHeight="1" x14ac:dyDescent="0.25">
      <c r="A1"/>
      <c r="B1"/>
      <c r="C1"/>
      <c r="D1" s="15" t="s">
        <v>9</v>
      </c>
      <c r="E1" s="15"/>
      <c r="F1" s="15"/>
      <c r="G1" s="15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87" customHeight="1" x14ac:dyDescent="0.25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2" customFormat="1" ht="42" customHeight="1" x14ac:dyDescent="0.25">
      <c r="A3" s="2">
        <v>2017</v>
      </c>
      <c r="B3" s="3" t="s">
        <v>20</v>
      </c>
      <c r="C3" s="2" t="s">
        <v>21</v>
      </c>
      <c r="D3" s="2" t="s">
        <v>22</v>
      </c>
      <c r="E3" s="2" t="s">
        <v>23</v>
      </c>
      <c r="F3" s="2" t="s">
        <v>24</v>
      </c>
      <c r="G3" s="2" t="s">
        <v>23</v>
      </c>
      <c r="H3" s="2" t="s">
        <v>25</v>
      </c>
      <c r="I3" s="12" t="s">
        <v>26</v>
      </c>
      <c r="J3" s="12" t="s">
        <v>50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1024" s="2" customFormat="1" ht="23.25" customHeight="1" x14ac:dyDescent="0.25">
      <c r="A4" s="2">
        <v>2017</v>
      </c>
      <c r="B4" s="3" t="s">
        <v>27</v>
      </c>
      <c r="C4" s="2" t="s">
        <v>21</v>
      </c>
      <c r="D4" s="2" t="s">
        <v>22</v>
      </c>
      <c r="E4" s="2" t="s">
        <v>23</v>
      </c>
      <c r="F4" s="2" t="s">
        <v>28</v>
      </c>
      <c r="G4" s="2" t="s">
        <v>23</v>
      </c>
      <c r="H4" s="2" t="s">
        <v>25</v>
      </c>
      <c r="I4" s="12" t="s">
        <v>29</v>
      </c>
      <c r="J4" s="12" t="s">
        <v>50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1024" s="2" customFormat="1" ht="31.5" customHeight="1" x14ac:dyDescent="0.25">
      <c r="A5" s="2">
        <v>2017</v>
      </c>
      <c r="B5" s="3" t="s">
        <v>30</v>
      </c>
      <c r="C5" s="2" t="s">
        <v>21</v>
      </c>
      <c r="D5" s="2" t="s">
        <v>22</v>
      </c>
      <c r="E5" s="2" t="s">
        <v>23</v>
      </c>
      <c r="F5" s="2" t="s">
        <v>31</v>
      </c>
      <c r="G5" s="2" t="s">
        <v>23</v>
      </c>
      <c r="H5" s="2" t="s">
        <v>25</v>
      </c>
      <c r="I5" s="12" t="s">
        <v>32</v>
      </c>
      <c r="J5" s="12" t="s">
        <v>50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1024" s="2" customFormat="1" ht="33" customHeight="1" x14ac:dyDescent="0.25">
      <c r="A6" s="2">
        <v>2017</v>
      </c>
      <c r="B6" s="3" t="s">
        <v>33</v>
      </c>
      <c r="C6" s="2" t="s">
        <v>21</v>
      </c>
      <c r="D6" s="2" t="s">
        <v>22</v>
      </c>
      <c r="E6" s="2" t="s">
        <v>23</v>
      </c>
      <c r="F6" s="2" t="s">
        <v>34</v>
      </c>
      <c r="G6" s="2" t="s">
        <v>23</v>
      </c>
      <c r="H6" s="2" t="s">
        <v>25</v>
      </c>
      <c r="I6" s="12" t="s">
        <v>35</v>
      </c>
      <c r="J6" s="12" t="s">
        <v>50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1:1024" s="2" customFormat="1" ht="21.75" customHeight="1" x14ac:dyDescent="0.25">
      <c r="A7" s="2">
        <v>2017</v>
      </c>
      <c r="B7" s="3" t="s">
        <v>36</v>
      </c>
      <c r="C7" s="2" t="s">
        <v>21</v>
      </c>
      <c r="D7" s="2" t="s">
        <v>22</v>
      </c>
      <c r="E7" s="2" t="s">
        <v>23</v>
      </c>
      <c r="F7" s="2" t="s">
        <v>37</v>
      </c>
      <c r="G7" s="2" t="s">
        <v>23</v>
      </c>
      <c r="H7" s="2" t="s">
        <v>25</v>
      </c>
      <c r="I7" s="12" t="s">
        <v>38</v>
      </c>
      <c r="J7" s="12" t="s">
        <v>50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spans="1:1024" hidden="1" x14ac:dyDescent="0.25">
      <c r="A8" s="1" t="s">
        <v>39</v>
      </c>
    </row>
    <row r="9" spans="1:1024" hidden="1" x14ac:dyDescent="0.25">
      <c r="A9" s="1" t="s">
        <v>40</v>
      </c>
    </row>
    <row r="10" spans="1:1024" hidden="1" x14ac:dyDescent="0.25">
      <c r="A10" s="1" t="s">
        <v>41</v>
      </c>
    </row>
    <row r="11" spans="1:1024" hidden="1" x14ac:dyDescent="0.25">
      <c r="A11" s="1" t="s">
        <v>42</v>
      </c>
    </row>
  </sheetData>
  <mergeCells count="1">
    <mergeCell ref="D1:G1"/>
  </mergeCells>
  <hyperlinks>
    <hyperlink ref="J4" r:id="rId1"/>
    <hyperlink ref="I3" r:id="rId2"/>
    <hyperlink ref="I4" r:id="rId3"/>
    <hyperlink ref="I5" r:id="rId4"/>
    <hyperlink ref="I6" r:id="rId5"/>
    <hyperlink ref="I7" r:id="rId6"/>
    <hyperlink ref="J5:J7" r:id="rId7" display="http://metro.cdmx.gob.mx/operacion/cifras-de-operacion"/>
    <hyperlink ref="J3" r:id="rId8"/>
  </hyperlinks>
  <pageMargins left="0.7" right="0.7" top="0.75" bottom="0.75" header="0.51180555555555496" footer="0.51180555555555496"/>
  <pageSetup paperSize="9" firstPageNumber="0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zoomScaleNormal="100" workbookViewId="0">
      <selection activeCell="G5" sqref="G5"/>
    </sheetView>
  </sheetViews>
  <sheetFormatPr baseColWidth="10" defaultColWidth="9.140625" defaultRowHeight="15" x14ac:dyDescent="0.25"/>
  <cols>
    <col min="1" max="1" width="10.5703125"/>
    <col min="2" max="3" width="12.7109375"/>
    <col min="4" max="4" width="10.5703125"/>
    <col min="5" max="6" width="12.7109375"/>
    <col min="7" max="1025" width="10.5703125"/>
  </cols>
  <sheetData>
    <row r="2" spans="1:6" x14ac:dyDescent="0.25">
      <c r="A2" s="16" t="e">
        <f>CONCATENATE("COMPARACIÓN DE AFLUENCIA TOTAL ",B4," - ",E4)</f>
        <v>#REF!</v>
      </c>
      <c r="B2" s="16"/>
      <c r="C2" s="16"/>
      <c r="D2" s="16"/>
      <c r="E2" s="16"/>
      <c r="F2" s="16"/>
    </row>
    <row r="3" spans="1:6" x14ac:dyDescent="0.25">
      <c r="A3" s="16" t="e">
        <f>CONCATENATE(#REF!,"  ",#REF!)</f>
        <v>#REF!</v>
      </c>
      <c r="B3" s="16"/>
      <c r="C3" s="16"/>
      <c r="D3" s="16"/>
      <c r="E3" s="16"/>
      <c r="F3" s="16"/>
    </row>
    <row r="4" spans="1:6" ht="15" customHeight="1" x14ac:dyDescent="0.25">
      <c r="A4" s="17" t="s">
        <v>43</v>
      </c>
      <c r="B4" s="17" t="e">
        <f>E4-2</f>
        <v>#REF!</v>
      </c>
      <c r="C4" s="17" t="e">
        <f>E4-1</f>
        <v>#REF!</v>
      </c>
      <c r="D4" s="4" t="s">
        <v>44</v>
      </c>
      <c r="E4" s="17" t="e">
        <f>#REF!</f>
        <v>#REF!</v>
      </c>
      <c r="F4" s="4" t="s">
        <v>44</v>
      </c>
    </row>
    <row r="5" spans="1:6" x14ac:dyDescent="0.25">
      <c r="A5" s="17"/>
      <c r="B5" s="17"/>
      <c r="C5" s="17"/>
      <c r="D5" s="5" t="e">
        <f>CONCATENATE(TEXT(B4,0)," - ",TEXT(C4,0))</f>
        <v>#REF!</v>
      </c>
      <c r="E5" s="17"/>
      <c r="F5" s="5" t="e">
        <f>CONCATENATE(TEXT(C4,0)," - ",TEXT(E4,0))</f>
        <v>#REF!</v>
      </c>
    </row>
    <row r="6" spans="1:6" x14ac:dyDescent="0.25">
      <c r="A6" s="6">
        <v>1</v>
      </c>
      <c r="B6" s="7">
        <v>65072052</v>
      </c>
      <c r="C6" s="7">
        <v>62395281</v>
      </c>
      <c r="D6" s="8">
        <f t="shared" ref="D6:D16" si="0">100*(C6-B6)/B6</f>
        <v>-4.1135493929098779</v>
      </c>
      <c r="E6" s="7">
        <v>61560519</v>
      </c>
      <c r="F6" s="8">
        <v>1.2</v>
      </c>
    </row>
    <row r="7" spans="1:6" x14ac:dyDescent="0.25">
      <c r="A7" s="6">
        <v>2</v>
      </c>
      <c r="B7" s="7">
        <v>77905417</v>
      </c>
      <c r="C7" s="7">
        <v>72816320</v>
      </c>
      <c r="D7" s="8">
        <f t="shared" si="0"/>
        <v>-6.5324045438329401</v>
      </c>
      <c r="E7" s="7">
        <v>71427249</v>
      </c>
      <c r="F7" s="8">
        <f t="shared" ref="F7:F17" si="1">100*(E7-C7)/C7</f>
        <v>-1.9076369143620551</v>
      </c>
    </row>
    <row r="8" spans="1:6" x14ac:dyDescent="0.25">
      <c r="A8" s="6">
        <v>3</v>
      </c>
      <c r="B8" s="7">
        <v>61042404</v>
      </c>
      <c r="C8" s="7">
        <v>59164454</v>
      </c>
      <c r="D8" s="8">
        <f t="shared" si="0"/>
        <v>-3.0764679582409631</v>
      </c>
      <c r="E8" s="7">
        <v>59446894</v>
      </c>
      <c r="F8" s="8">
        <f t="shared" si="1"/>
        <v>0.47738123299506829</v>
      </c>
    </row>
    <row r="9" spans="1:6" x14ac:dyDescent="0.25">
      <c r="A9" s="6">
        <v>4</v>
      </c>
      <c r="B9" s="7">
        <v>7229704</v>
      </c>
      <c r="C9" s="7">
        <v>6824055</v>
      </c>
      <c r="D9" s="8">
        <f t="shared" si="0"/>
        <v>-5.6108659496986322</v>
      </c>
      <c r="E9" s="7">
        <v>7380248</v>
      </c>
      <c r="F9" s="8">
        <f t="shared" si="1"/>
        <v>8.1504765128651506</v>
      </c>
    </row>
    <row r="10" spans="1:6" x14ac:dyDescent="0.25">
      <c r="A10" s="6">
        <v>5</v>
      </c>
      <c r="B10" s="7">
        <v>18337529</v>
      </c>
      <c r="C10" s="7">
        <v>19974709</v>
      </c>
      <c r="D10" s="8">
        <f t="shared" si="0"/>
        <v>8.9280295071380671</v>
      </c>
      <c r="E10" s="7">
        <v>18936251</v>
      </c>
      <c r="F10" s="8">
        <f t="shared" si="1"/>
        <v>-5.198864223754148</v>
      </c>
    </row>
    <row r="11" spans="1:6" x14ac:dyDescent="0.25">
      <c r="A11" s="6">
        <v>6</v>
      </c>
      <c r="B11" s="7">
        <v>14424893</v>
      </c>
      <c r="C11" s="7">
        <v>11400578</v>
      </c>
      <c r="D11" s="8">
        <f t="shared" si="0"/>
        <v>-20.965944080139796</v>
      </c>
      <c r="E11" s="7">
        <v>11705539</v>
      </c>
      <c r="F11" s="8">
        <f t="shared" si="1"/>
        <v>2.6749608660192492</v>
      </c>
    </row>
    <row r="12" spans="1:6" x14ac:dyDescent="0.25">
      <c r="A12" s="6">
        <v>7</v>
      </c>
      <c r="B12" s="7">
        <v>23884559</v>
      </c>
      <c r="C12" s="7">
        <v>23086294</v>
      </c>
      <c r="D12" s="8">
        <f t="shared" si="0"/>
        <v>-3.342180192650825</v>
      </c>
      <c r="E12" s="7">
        <v>24071341</v>
      </c>
      <c r="F12" s="8">
        <f t="shared" si="1"/>
        <v>4.2668043645290146</v>
      </c>
    </row>
    <row r="13" spans="1:6" x14ac:dyDescent="0.25">
      <c r="A13" s="6">
        <v>8</v>
      </c>
      <c r="B13" s="7">
        <v>36453609</v>
      </c>
      <c r="C13" s="7">
        <v>32538964</v>
      </c>
      <c r="D13" s="8">
        <f t="shared" si="0"/>
        <v>-10.738703539613869</v>
      </c>
      <c r="E13" s="7">
        <v>30821692</v>
      </c>
      <c r="F13" s="8">
        <f t="shared" si="1"/>
        <v>-5.2775865881900845</v>
      </c>
    </row>
    <row r="14" spans="1:6" x14ac:dyDescent="0.25">
      <c r="A14" s="6">
        <v>9</v>
      </c>
      <c r="B14" s="7">
        <v>28602669</v>
      </c>
      <c r="C14" s="7">
        <v>29819950</v>
      </c>
      <c r="D14" s="8">
        <f t="shared" si="0"/>
        <v>4.2558301115186135</v>
      </c>
      <c r="E14" s="7">
        <v>25296648</v>
      </c>
      <c r="F14" s="8">
        <f t="shared" si="1"/>
        <v>-15.168710879796915</v>
      </c>
    </row>
    <row r="15" spans="1:6" x14ac:dyDescent="0.25">
      <c r="A15" s="6" t="s">
        <v>45</v>
      </c>
      <c r="B15" s="7">
        <v>25458183</v>
      </c>
      <c r="C15" s="7">
        <v>21720350</v>
      </c>
      <c r="D15" s="8">
        <f t="shared" si="0"/>
        <v>-14.682245783212416</v>
      </c>
      <c r="E15" s="7">
        <v>16776178</v>
      </c>
      <c r="F15" s="8">
        <f t="shared" si="1"/>
        <v>-22.762856031325462</v>
      </c>
    </row>
    <row r="16" spans="1:6" x14ac:dyDescent="0.25">
      <c r="A16" s="6" t="s">
        <v>46</v>
      </c>
      <c r="B16" s="7">
        <v>41246774</v>
      </c>
      <c r="C16" s="7">
        <v>40290373</v>
      </c>
      <c r="D16" s="8">
        <f t="shared" si="0"/>
        <v>-2.3187292174655889</v>
      </c>
      <c r="E16" s="7">
        <v>39299988</v>
      </c>
      <c r="F16" s="8">
        <f t="shared" si="1"/>
        <v>-2.4581182209457331</v>
      </c>
    </row>
    <row r="17" spans="1:6" x14ac:dyDescent="0.25">
      <c r="A17" s="6">
        <v>12</v>
      </c>
      <c r="B17" s="9">
        <v>0</v>
      </c>
      <c r="C17" s="7">
        <v>19093979</v>
      </c>
      <c r="D17" s="8">
        <v>0</v>
      </c>
      <c r="E17" s="7">
        <v>21079546</v>
      </c>
      <c r="F17" s="8">
        <f t="shared" si="1"/>
        <v>10.398916852270551</v>
      </c>
    </row>
    <row r="18" spans="1:6" x14ac:dyDescent="0.25">
      <c r="A18" s="6" t="s">
        <v>47</v>
      </c>
      <c r="B18" s="7">
        <f>SUM(B6:B14)+B16</f>
        <v>374199610</v>
      </c>
      <c r="C18" s="7">
        <f>SUM(C6:C14)+C16</f>
        <v>358310978</v>
      </c>
      <c r="D18" s="8">
        <f>100*(C18-B18)/B18</f>
        <v>-4.2460311489902409</v>
      </c>
      <c r="E18" s="7">
        <f>SUM(E6:E14)+E16</f>
        <v>349946369</v>
      </c>
      <c r="F18" s="8">
        <f>100*(E18-C18)/E18</f>
        <v>-2.3902545478332997</v>
      </c>
    </row>
    <row r="19" spans="1:6" x14ac:dyDescent="0.25">
      <c r="A19" s="6" t="s">
        <v>48</v>
      </c>
      <c r="B19" s="7">
        <f>B15+B17</f>
        <v>25458183</v>
      </c>
      <c r="C19" s="7">
        <f>C15+C17</f>
        <v>40814329</v>
      </c>
      <c r="D19" s="8">
        <f>100*(C19-B19)/B19</f>
        <v>60.319096614239911</v>
      </c>
      <c r="E19" s="7">
        <f>E15+E17</f>
        <v>37855724</v>
      </c>
      <c r="F19" s="8">
        <f>100*(E19-C19)/E19</f>
        <v>-7.8154759370075713</v>
      </c>
    </row>
    <row r="20" spans="1:6" x14ac:dyDescent="0.25">
      <c r="A20" s="6" t="s">
        <v>49</v>
      </c>
      <c r="B20" s="10">
        <f>SUM(B6:B17)</f>
        <v>399657793</v>
      </c>
      <c r="C20" s="10">
        <f>SUM(C6:C17)</f>
        <v>399125307</v>
      </c>
      <c r="D20" s="11">
        <f>100*(C20-B20)/B20</f>
        <v>-0.13323548528928597</v>
      </c>
      <c r="E20" s="10">
        <f>SUM(E6:E17)</f>
        <v>387802093</v>
      </c>
      <c r="F20" s="11">
        <f>100*(E20-C20)/C20</f>
        <v>-2.8370072760131944</v>
      </c>
    </row>
  </sheetData>
  <mergeCells count="6">
    <mergeCell ref="A2:F2"/>
    <mergeCell ref="A3:F3"/>
    <mergeCell ref="A4:A5"/>
    <mergeCell ref="B4:B5"/>
    <mergeCell ref="C4:C5"/>
    <mergeCell ref="E4:E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CIFRASOPERACIÓN SÓLO ANUAL</vt:lpstr>
      <vt:lpstr>Art. 121 Fra. XXXII</vt:lpstr>
      <vt:lpstr>COMPARATIVO SÓLO 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Rossana</dc:creator>
  <dc:description/>
  <cp:lastModifiedBy>PC-DELL</cp:lastModifiedBy>
  <cp:revision>1</cp:revision>
  <cp:lastPrinted>2017-04-12T17:17:53Z</cp:lastPrinted>
  <dcterms:created xsi:type="dcterms:W3CDTF">2013-05-16T15:49:07Z</dcterms:created>
  <dcterms:modified xsi:type="dcterms:W3CDTF">2017-06-16T19:02:28Z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24d23dce-f1bc-4269-a413-0fb38a2dc92b</vt:lpwstr>
  </property>
</Properties>
</file>