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150" windowWidth="14115" windowHeight="7995" firstSheet="1" activeTab="3"/>
  </bookViews>
  <sheets>
    <sheet name="CIFRASOPERACIÓN SÓLO ANUAL" sheetId="1" state="hidden" r:id="rId1"/>
    <sheet name="Art. 121 Fra. XXXII" sheetId="11" r:id="rId2"/>
    <sheet name="Art. 123 Fra. XIV" sheetId="10" r:id="rId3"/>
    <sheet name="Art. 123 Fra. II" sheetId="12" r:id="rId4"/>
    <sheet name="INDICADORES" sheetId="3" r:id="rId5"/>
    <sheet name="COMPARATIVO SÓLO ANUAL" sheetId="2" state="hidden" r:id="rId6"/>
    <sheet name="POR TIPO" sheetId="5" r:id="rId7"/>
    <sheet name="ESTACIONES MENOR" sheetId="6" r:id="rId8"/>
    <sheet name="ESTACIONES MAYOR" sheetId="7" r:id="rId9"/>
    <sheet name="AFLUENCIA ESTACIONES" sheetId="8" r:id="rId10"/>
    <sheet name="Referencias" sheetId="13" state="hidden" r:id="rId11"/>
  </sheets>
  <definedNames>
    <definedName name="_xlnm._FilterDatabase" localSheetId="7" hidden="1">'ESTACIONES MENOR'!$H$5:$K$200</definedName>
    <definedName name="_xlnm.Print_Area" localSheetId="8">'ESTACIONES MAYOR'!$A$1:$E$27</definedName>
    <definedName name="_xlnm.Print_Area" localSheetId="7">'ESTACIONES MENOR'!$A$1:$E$29</definedName>
    <definedName name="_xlnm.Print_Area" localSheetId="4">INDICADORES!$A$1:$E$15</definedName>
    <definedName name="_xlnm.Print_Titles" localSheetId="9">'AFLUENCIA ESTACIONES'!$1:$2</definedName>
  </definedNames>
  <calcPr calcId="152511"/>
</workbook>
</file>

<file path=xl/calcChain.xml><?xml version="1.0" encoding="utf-8"?>
<calcChain xmlns="http://schemas.openxmlformats.org/spreadsheetml/2006/main">
  <c r="G9" i="13" l="1"/>
  <c r="G3" i="13" s="1"/>
  <c r="D6" i="13" l="1"/>
  <c r="D5" i="13"/>
  <c r="D4" i="13"/>
  <c r="B4" i="10" l="1"/>
  <c r="B5" i="10"/>
  <c r="B6" i="10"/>
  <c r="B7" i="10"/>
  <c r="B3" i="10"/>
  <c r="A104" i="8" l="1"/>
  <c r="G20" i="5"/>
  <c r="F15" i="5" l="1"/>
  <c r="F14" i="5"/>
  <c r="F10" i="5"/>
  <c r="F6" i="5"/>
  <c r="E6" i="5" l="1"/>
  <c r="C6" i="5"/>
  <c r="E14" i="5"/>
  <c r="C14" i="5"/>
  <c r="E10" i="5"/>
  <c r="C10" i="5"/>
  <c r="E15" i="5"/>
  <c r="C15" i="5"/>
  <c r="A2" i="8" l="1"/>
  <c r="D100" i="8" s="1"/>
  <c r="A3" i="2"/>
  <c r="E4" i="2"/>
  <c r="C4" i="2" s="1"/>
  <c r="F5" i="2" s="1"/>
  <c r="A1" i="1"/>
  <c r="B4" i="2" l="1"/>
  <c r="A2" i="2" s="1"/>
  <c r="B4" i="7"/>
  <c r="D5" i="2" l="1"/>
  <c r="D19" i="5"/>
  <c r="D18" i="5"/>
  <c r="B19" i="5"/>
  <c r="B18" i="5"/>
  <c r="E19" i="2"/>
  <c r="E18" i="2"/>
  <c r="C19" i="2"/>
  <c r="C18" i="2"/>
  <c r="B19" i="2"/>
  <c r="B18" i="2"/>
  <c r="D18" i="2" l="1"/>
  <c r="D19" i="2"/>
  <c r="F18" i="2"/>
  <c r="F19" i="2"/>
  <c r="D20" i="5"/>
  <c r="B20" i="5"/>
  <c r="F17" i="5"/>
  <c r="F19" i="5" s="1"/>
  <c r="C19" i="5" s="1"/>
  <c r="F16" i="5"/>
  <c r="F13" i="5"/>
  <c r="F12" i="5"/>
  <c r="F11" i="5"/>
  <c r="F9" i="5"/>
  <c r="F8" i="5"/>
  <c r="F7" i="5"/>
  <c r="F20" i="5" s="1"/>
  <c r="F17" i="2"/>
  <c r="F16" i="2"/>
  <c r="F15" i="2"/>
  <c r="F14" i="2"/>
  <c r="F13" i="2"/>
  <c r="F12" i="2"/>
  <c r="F11" i="2"/>
  <c r="F10" i="2"/>
  <c r="F9" i="2"/>
  <c r="F8" i="2"/>
  <c r="F7" i="2"/>
  <c r="D16" i="2"/>
  <c r="D15" i="2"/>
  <c r="D14" i="2"/>
  <c r="D13" i="2"/>
  <c r="D12" i="2"/>
  <c r="D11" i="2"/>
  <c r="D10" i="2"/>
  <c r="D9" i="2"/>
  <c r="D8" i="2"/>
  <c r="D7" i="2"/>
  <c r="D6" i="2"/>
  <c r="E20" i="2"/>
  <c r="C20" i="2"/>
  <c r="B20" i="2"/>
  <c r="F18" i="5" l="1"/>
  <c r="C18" i="5" s="1"/>
  <c r="E19" i="5"/>
  <c r="E7" i="5"/>
  <c r="C7" i="5"/>
  <c r="E9" i="5"/>
  <c r="C9" i="5"/>
  <c r="E12" i="5"/>
  <c r="C12" i="5"/>
  <c r="E16" i="5"/>
  <c r="C16" i="5"/>
  <c r="E18" i="5"/>
  <c r="E8" i="5"/>
  <c r="C8" i="5"/>
  <c r="E11" i="5"/>
  <c r="C11" i="5"/>
  <c r="E13" i="5"/>
  <c r="C13" i="5"/>
  <c r="E17" i="5"/>
  <c r="C17" i="5"/>
  <c r="E21" i="5"/>
  <c r="F20" i="2"/>
  <c r="D20" i="2"/>
  <c r="H97" i="8"/>
  <c r="E97" i="8"/>
  <c r="B97" i="8"/>
  <c r="H72" i="8"/>
  <c r="E72" i="8"/>
  <c r="B72" i="8"/>
  <c r="H48" i="8"/>
  <c r="E48" i="8"/>
  <c r="B48" i="8"/>
  <c r="H30" i="8"/>
  <c r="E30" i="8"/>
  <c r="B30" i="8"/>
  <c r="E20" i="5" l="1"/>
  <c r="C20" i="5"/>
  <c r="E102" i="8"/>
  <c r="F21" i="5" l="1"/>
</calcChain>
</file>

<file path=xl/sharedStrings.xml><?xml version="1.0" encoding="utf-8"?>
<sst xmlns="http://schemas.openxmlformats.org/spreadsheetml/2006/main" count="670" uniqueCount="297">
  <si>
    <t>Indicadores de operación</t>
  </si>
  <si>
    <t>Pasajeros transportados tanto pagado, como con acceso gratuito. Vueltas realizadas. Consumos de energía</t>
  </si>
  <si>
    <t>Afluencia por Tipo de Acceso</t>
  </si>
  <si>
    <t>Afluencia por Línea pagado y gratuito</t>
  </si>
  <si>
    <t>Estaciones de menor Afluencia</t>
  </si>
  <si>
    <t>Estaciones de menor afluencia promedio en día laborable</t>
  </si>
  <si>
    <t>Estaciones de Mayor Afluencia</t>
  </si>
  <si>
    <t>Estaciones de mayor afluencia promedio en día laborable</t>
  </si>
  <si>
    <t>Afluencia de Estación por Línea</t>
  </si>
  <si>
    <t>Afluencia total por estación por Línea</t>
  </si>
  <si>
    <t>Kilómetros de la Red en servicio: 226.488</t>
  </si>
  <si>
    <t>LÍNEAS</t>
  </si>
  <si>
    <t>%VAR</t>
  </si>
  <si>
    <t>"A"</t>
  </si>
  <si>
    <t>"B"</t>
  </si>
  <si>
    <t>RED</t>
  </si>
  <si>
    <t>INDICADORES DE OPERACIÓN</t>
  </si>
  <si>
    <t>UNIDAD DE MEDIDA</t>
  </si>
  <si>
    <t>1. PASAJEROS TRANSPORTADOS/PROGRAMADOS</t>
  </si>
  <si>
    <t>1.2. PASAJEROS CON ACCESO GRATUITO</t>
  </si>
  <si>
    <t>% DE CUMPLIMIENTO</t>
  </si>
  <si>
    <t>2. VUELTAS REALIZADAS/PROGRAMADAS</t>
  </si>
  <si>
    <t>3. PASAJEROS TRANSPORTADOS/KM RECORRIDOS</t>
  </si>
  <si>
    <t>4. CONSUMO DE ENERGÍA ELÉCTRICA POR PASAJEROS TRANSPORTADOS</t>
  </si>
  <si>
    <t>KWH /PASAJERO TRANSPORTADO</t>
  </si>
  <si>
    <t>KWH /KM RED(MILES)</t>
  </si>
  <si>
    <t>6. CONSUMO DE ENERGÍA ELÉCTRICA POR KILÓMETRO RECORRIDO</t>
  </si>
  <si>
    <t>KWH /KM RECORRIDO</t>
  </si>
  <si>
    <t>1.1. PASAJEROS TRANSPORTADOS CON BOLETO PAGADO  </t>
  </si>
  <si>
    <t>PASAJERO/KM RECORRIDO</t>
  </si>
  <si>
    <t>5. CONSUMO DE ENERGÍA ELÉCTRICA POR KILÓMETRO  DE RED (PROMEDIO MENSUAL)</t>
  </si>
  <si>
    <t xml:space="preserve">ACCESO PAGADO </t>
  </si>
  <si>
    <t xml:space="preserve">ACCESO GRATUITO </t>
  </si>
  <si>
    <t>TOTAL</t>
  </si>
  <si>
    <t>ESTACIÓN</t>
  </si>
  <si>
    <t>Tlaltenco</t>
  </si>
  <si>
    <t>Deptvo. 18 de Marzo</t>
  </si>
  <si>
    <t>Mixcoac</t>
  </si>
  <si>
    <t>Valle Gómez</t>
  </si>
  <si>
    <t>B</t>
  </si>
  <si>
    <t>Morelos</t>
  </si>
  <si>
    <t>Inst. del Petróleo</t>
  </si>
  <si>
    <t>Hangares</t>
  </si>
  <si>
    <t>Consulado</t>
  </si>
  <si>
    <t>Guerrero</t>
  </si>
  <si>
    <t>Chabacano</t>
  </si>
  <si>
    <t>Eje Central</t>
  </si>
  <si>
    <t>Candelaria</t>
  </si>
  <si>
    <t>Bosque de Aragón</t>
  </si>
  <si>
    <t>Ermita</t>
  </si>
  <si>
    <t>Parque de los Venados</t>
  </si>
  <si>
    <t>Lomas Estrella</t>
  </si>
  <si>
    <t>Ricardo Flores Magón</t>
  </si>
  <si>
    <t>Norte 45</t>
  </si>
  <si>
    <t xml:space="preserve">ESTACIONES DE MENOR AFLUENCIA PROMEDIO EN DÍA LABORABLE </t>
  </si>
  <si>
    <t>Tezozomoc</t>
  </si>
  <si>
    <t>Talismán</t>
  </si>
  <si>
    <t xml:space="preserve">ESTACIONES DE MAYOR AFLUENCIA PROMEDIO EN DÍA LABORABLE </t>
  </si>
  <si>
    <t>Indios Verdes</t>
  </si>
  <si>
    <t>Tasqueña</t>
  </si>
  <si>
    <t>A</t>
  </si>
  <si>
    <t>Pantitlán</t>
  </si>
  <si>
    <t>Universidad</t>
  </si>
  <si>
    <t>Constitución de 1917</t>
  </si>
  <si>
    <t>Zócalo</t>
  </si>
  <si>
    <t>Observatorio</t>
  </si>
  <si>
    <t>Ciudad Azteca</t>
  </si>
  <si>
    <t>Tacubaya</t>
  </si>
  <si>
    <t>Zaragoza</t>
  </si>
  <si>
    <t>Buenavista</t>
  </si>
  <si>
    <t>Insurgentes</t>
  </si>
  <si>
    <t>Merced</t>
  </si>
  <si>
    <t>Chapultepec</t>
  </si>
  <si>
    <t>Copilco</t>
  </si>
  <si>
    <t>Garibaldi</t>
  </si>
  <si>
    <t xml:space="preserve">LÍNEA 1 </t>
  </si>
  <si>
    <t>Gómez Farías</t>
  </si>
  <si>
    <t>Blvd. Puerto Aéreo</t>
  </si>
  <si>
    <t>Balbuena</t>
  </si>
  <si>
    <t>Moctezuma</t>
  </si>
  <si>
    <t>San Lázaro</t>
  </si>
  <si>
    <t>Pino Suárez</t>
  </si>
  <si>
    <t>Isabel la Católica</t>
  </si>
  <si>
    <t>Salto del Agua</t>
  </si>
  <si>
    <t>Balderas</t>
  </si>
  <si>
    <t>Cuauhtémoc</t>
  </si>
  <si>
    <t>Sevilla</t>
  </si>
  <si>
    <t>Juanacatlán</t>
  </si>
  <si>
    <t>AFLUENCIA DE ESTACIÓN POR LÍNEA</t>
  </si>
  <si>
    <t>LÍNEA 2</t>
  </si>
  <si>
    <t>Cuatro Caminos</t>
  </si>
  <si>
    <t>Panteones</t>
  </si>
  <si>
    <t>Tacuba</t>
  </si>
  <si>
    <t>Cuitláhuac</t>
  </si>
  <si>
    <t>Popotla</t>
  </si>
  <si>
    <t>Colegio Militar</t>
  </si>
  <si>
    <t>Normal</t>
  </si>
  <si>
    <t>San Cosme</t>
  </si>
  <si>
    <t>Revolución</t>
  </si>
  <si>
    <t>Hidalgo</t>
  </si>
  <si>
    <t>Bellas Artes</t>
  </si>
  <si>
    <t>Allende</t>
  </si>
  <si>
    <t>San Antonio Abad</t>
  </si>
  <si>
    <t>Viaducto</t>
  </si>
  <si>
    <t>Xola</t>
  </si>
  <si>
    <t>Villa de Cortés</t>
  </si>
  <si>
    <t>Nativitas</t>
  </si>
  <si>
    <t>Portales</t>
  </si>
  <si>
    <t>General Anaya</t>
  </si>
  <si>
    <t>LÍNEA 3</t>
  </si>
  <si>
    <t>Potrero</t>
  </si>
  <si>
    <t>La Raza</t>
  </si>
  <si>
    <t>Tlatelolco</t>
  </si>
  <si>
    <t>Juárez</t>
  </si>
  <si>
    <t>Niños Héroes</t>
  </si>
  <si>
    <t>Hospital General</t>
  </si>
  <si>
    <t>Centro Médico</t>
  </si>
  <si>
    <t>Etiopía</t>
  </si>
  <si>
    <t>Eugenia</t>
  </si>
  <si>
    <t>División del Norte</t>
  </si>
  <si>
    <t>Zapata</t>
  </si>
  <si>
    <t>Coyoacán</t>
  </si>
  <si>
    <t>Viveros</t>
  </si>
  <si>
    <t>Miguel A. de Q.</t>
  </si>
  <si>
    <t>LÍNEA 4</t>
  </si>
  <si>
    <t>LÍNEA 5</t>
  </si>
  <si>
    <t>LÍNEA 6</t>
  </si>
  <si>
    <t>Santa Anita</t>
  </si>
  <si>
    <t>Politécnico</t>
  </si>
  <si>
    <t>El Rosario</t>
  </si>
  <si>
    <t>Jamaica</t>
  </si>
  <si>
    <t>Fray Servando</t>
  </si>
  <si>
    <t>Autobuses del Norte</t>
  </si>
  <si>
    <t>Azcapotzalco</t>
  </si>
  <si>
    <t>Ferrería</t>
  </si>
  <si>
    <t>Misterios</t>
  </si>
  <si>
    <t>Canal del Norte</t>
  </si>
  <si>
    <t>Vallejo</t>
  </si>
  <si>
    <t>Bondojito</t>
  </si>
  <si>
    <t>Eduardo Molina</t>
  </si>
  <si>
    <t>Lindavista</t>
  </si>
  <si>
    <t>Aragón</t>
  </si>
  <si>
    <t>Martín Carrera</t>
  </si>
  <si>
    <t>Oceanía</t>
  </si>
  <si>
    <t>La Villa-Basilica</t>
  </si>
  <si>
    <t>Terminal Aérea</t>
  </si>
  <si>
    <t>LÍNEA 7</t>
  </si>
  <si>
    <t>LÍNEA 8</t>
  </si>
  <si>
    <t>LÍNEA 9</t>
  </si>
  <si>
    <t>Aquiles Serdán</t>
  </si>
  <si>
    <t>Puebla</t>
  </si>
  <si>
    <t>Camarones</t>
  </si>
  <si>
    <t>San Juan Letrán</t>
  </si>
  <si>
    <t>Ciudad Deportiva</t>
  </si>
  <si>
    <t>Refinería</t>
  </si>
  <si>
    <t>Velódromo</t>
  </si>
  <si>
    <t>Doctores</t>
  </si>
  <si>
    <t>Mixiuhca</t>
  </si>
  <si>
    <t>San Joaquín</t>
  </si>
  <si>
    <t>Obrera</t>
  </si>
  <si>
    <t>Polanco</t>
  </si>
  <si>
    <t>Auditorio</t>
  </si>
  <si>
    <t>La Viga</t>
  </si>
  <si>
    <t>Lázaro Cárdenas</t>
  </si>
  <si>
    <t>Constituyentes</t>
  </si>
  <si>
    <t>Coyuya</t>
  </si>
  <si>
    <t>Chilpancingo</t>
  </si>
  <si>
    <t>San Pedro los Pinos</t>
  </si>
  <si>
    <t>Iztacalco</t>
  </si>
  <si>
    <t>Patriotismo</t>
  </si>
  <si>
    <t>San Antonio</t>
  </si>
  <si>
    <t>Apatlaco</t>
  </si>
  <si>
    <t>Aculco</t>
  </si>
  <si>
    <t>Barranca del Muerto</t>
  </si>
  <si>
    <t>Escuadrón 201</t>
  </si>
  <si>
    <t>Atlalilco</t>
  </si>
  <si>
    <t>Iztapalapa</t>
  </si>
  <si>
    <t>Cerro de la Estrella</t>
  </si>
  <si>
    <t>U A M  I</t>
  </si>
  <si>
    <t>LÍNEA A</t>
  </si>
  <si>
    <t>LÍNEA B</t>
  </si>
  <si>
    <t>LINEA 12</t>
  </si>
  <si>
    <t>Tláhuac</t>
  </si>
  <si>
    <t>Agrícola Oriental</t>
  </si>
  <si>
    <t>Canal de San Juan</t>
  </si>
  <si>
    <t>Zapotitlán</t>
  </si>
  <si>
    <t>Tepalcates</t>
  </si>
  <si>
    <t>Lagunilla</t>
  </si>
  <si>
    <t>Nopalera</t>
  </si>
  <si>
    <t>Guelatao</t>
  </si>
  <si>
    <t>Tepito</t>
  </si>
  <si>
    <t>Olivos</t>
  </si>
  <si>
    <t>Peñón Viejo</t>
  </si>
  <si>
    <t>Tezonco</t>
  </si>
  <si>
    <t>Acatitla</t>
  </si>
  <si>
    <t>Periférico Oriente</t>
  </si>
  <si>
    <t>Santa Marta</t>
  </si>
  <si>
    <t>Calle 11</t>
  </si>
  <si>
    <t>Los Reyes</t>
  </si>
  <si>
    <t>Romero Rubio</t>
  </si>
  <si>
    <t>La Paz</t>
  </si>
  <si>
    <t>San Andrés Tomatlán</t>
  </si>
  <si>
    <t>Deportivo Oceanía</t>
  </si>
  <si>
    <t>Culhuacán</t>
  </si>
  <si>
    <t>Villa de Aragón</t>
  </si>
  <si>
    <t>Mexicaltzingo</t>
  </si>
  <si>
    <t>Nezahualcóyotl</t>
  </si>
  <si>
    <t>Impulsora</t>
  </si>
  <si>
    <t>Río de los Remedios</t>
  </si>
  <si>
    <t>Múzquiz</t>
  </si>
  <si>
    <t>Tecnológico</t>
  </si>
  <si>
    <t>20 de Noviembre</t>
  </si>
  <si>
    <t>Olímpica</t>
  </si>
  <si>
    <t>Insurgentes Sur</t>
  </si>
  <si>
    <t>Plaza Aragón</t>
  </si>
  <si>
    <t>GRAN TOTAL</t>
  </si>
  <si>
    <t>Neum.</t>
  </si>
  <si>
    <t>Férrero</t>
  </si>
  <si>
    <t>Férreo</t>
  </si>
  <si>
    <t>Lo que Usted no ve al viajar por Metro, pero que día a día, en el 1er trimestre de 2014 se generó.</t>
  </si>
  <si>
    <t>Total de pasajeros transportados: 387 millones 802 mil 093 usuarios</t>
  </si>
  <si>
    <t>Total de accesos de cortesía otorgados: 42 millones 827 mil 370</t>
  </si>
  <si>
    <t>Total de energía consumida (estimada): 212 millones 777 mil 773 kilowatts</t>
  </si>
  <si>
    <t>Estación de menor afluencia: Tlaltenco de Línea 12 con 148 mil 671 usuarios</t>
  </si>
  <si>
    <t>Estación de mayor afluencia: Indios Verdes Línea 3 con 10 millones 975 mil 480 usuarios</t>
  </si>
  <si>
    <t>Kilómetros recorridos: 11 millones 304 mil 718.03</t>
  </si>
  <si>
    <t>Servicio: 90 días.</t>
  </si>
  <si>
    <t>* El total contempla el rubro de beneficiados por la cancelación de doble pago de la correspondencia Pantitlán</t>
  </si>
  <si>
    <t>PROMEDIO</t>
  </si>
  <si>
    <t>consumo (ESTIMADO)</t>
  </si>
  <si>
    <t>http://www.metro.cdmx.gob.mx/operacion/indicopera.html</t>
  </si>
  <si>
    <t>http://www.metro.cdmx.gob.mx/operacion/afluacceso.html</t>
  </si>
  <si>
    <t>http://www.metro.cdmx.gob.mx/operacion/estacmenaflu.html</t>
  </si>
  <si>
    <t>http://www.metro.cdmx.gob.mx/operacion/estacmayaflu.html</t>
  </si>
  <si>
    <t>http://www.metro.cdmx.gob.mx/operacion/afluencia.html</t>
  </si>
  <si>
    <t>Ejercicio</t>
  </si>
  <si>
    <t>Periodo que se informa</t>
  </si>
  <si>
    <t>Fecha de validación:    /    /</t>
  </si>
  <si>
    <t>Periodo que se reporta</t>
  </si>
  <si>
    <t>Títulos redactados de manera breve</t>
  </si>
  <si>
    <t>Descripción breve de cada documento</t>
  </si>
  <si>
    <t>Fecha de elaboración dd/mm/aaaa</t>
  </si>
  <si>
    <t>Hipervínculo al documento</t>
  </si>
  <si>
    <t>Estadísticas generadas por el Sujeto Obligado</t>
  </si>
  <si>
    <t>Temas</t>
  </si>
  <si>
    <t>Periodo de actualización: Quincenal/Mensual/Bimestral/Trimestral/Anual/Sexenal/Otro (especificar)</t>
  </si>
  <si>
    <t>Denominación del Proyecto</t>
  </si>
  <si>
    <t>Descripción de variables</t>
  </si>
  <si>
    <t>Documentos técnicos, metodológicos y normativos relacionados con la generación de estadísticas y el manejo de las bases de datos</t>
  </si>
  <si>
    <t>Tipos de archivo de las bases de datos: HTML/XLS/IQY/CSV/XML/SAV/Otro (especificar)</t>
  </si>
  <si>
    <t>Hipervínculo a las bases de datos</t>
  </si>
  <si>
    <t>Hipervínculo a las series o bancos de datos existentes</t>
  </si>
  <si>
    <t>xlsx</t>
  </si>
  <si>
    <t>Trimestral</t>
  </si>
  <si>
    <t>Área(s) o unidad(es) administrativa(s) que genera(n) o posee(n) la información: Gerencia de Ingeniería y Nuevos Proyectos</t>
  </si>
  <si>
    <t>Indicadores de gestión</t>
  </si>
  <si>
    <t>Denominación</t>
  </si>
  <si>
    <t>Método de evaluación</t>
  </si>
  <si>
    <t>Resultados por trimestre</t>
  </si>
  <si>
    <t>Resultados anuales</t>
  </si>
  <si>
    <t>Justificación de resultados</t>
  </si>
  <si>
    <t>Afluencia total</t>
  </si>
  <si>
    <t>Comparativa proyectado/real</t>
  </si>
  <si>
    <t>Vueltas realizadas</t>
  </si>
  <si>
    <t>Kilómetros recorridos</t>
  </si>
  <si>
    <t>Periodo de actualización de la información: trimestral</t>
  </si>
  <si>
    <t>Se atañe a factores internos y externos durante la operación.</t>
  </si>
  <si>
    <t xml:space="preserve">Fecha de validación:    /   /   </t>
  </si>
  <si>
    <t>abril</t>
  </si>
  <si>
    <t>mayo</t>
  </si>
  <si>
    <t>junio</t>
  </si>
  <si>
    <t>Actividad sustantiva</t>
  </si>
  <si>
    <t>Con base en el procedimiento "Registro de Afluencia de Usuarios a la Red de Servicio del Sistema de Transporte Colectivo"</t>
  </si>
  <si>
    <t xml:space="preserve">Información relevante del  Sujeto Obligado </t>
  </si>
  <si>
    <t>Julio - Septiembre</t>
  </si>
  <si>
    <t>Fecha de actualización: 11/10/2017</t>
  </si>
  <si>
    <t>Período de actualización de la información: trimestral</t>
  </si>
  <si>
    <t>Promedio de los periodos anteriores</t>
  </si>
  <si>
    <t>al segundo trimestre</t>
  </si>
  <si>
    <t>del tercer trim</t>
  </si>
  <si>
    <t>Prom</t>
  </si>
  <si>
    <t>Se atañe a factores externos de comportamiento, fenómenos naturales y acceso de usuarios.</t>
  </si>
  <si>
    <t>INDICADORES DE OPERACIÓN JULIO - SEPTIEMBRE 2017</t>
  </si>
  <si>
    <t>JULIO - SEPTIEMBRE %</t>
  </si>
  <si>
    <t>Para el indicador 5</t>
  </si>
  <si>
    <t>julio</t>
  </si>
  <si>
    <t>agosto</t>
  </si>
  <si>
    <t>septiembre</t>
  </si>
  <si>
    <t>AFLUENCIA POR TIPO DE ACCESO JULIO - SEPTIEMBRE 2017</t>
  </si>
  <si>
    <t>* El total contempla el rubro de beneficiados por la cancelación de doble pago de la correspondencia Pantitlán, el cual asciende a 12,821,739</t>
  </si>
  <si>
    <t>JULIO - SEPTIEMBRE 2017</t>
  </si>
  <si>
    <t>Línea</t>
  </si>
  <si>
    <t>Estación</t>
  </si>
  <si>
    <t>Promedio</t>
  </si>
  <si>
    <t>Conse</t>
  </si>
  <si>
    <t>Miguel A. de Quevedo</t>
  </si>
  <si>
    <t>Ecatepec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</si>
</sst>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0"/>
    <numFmt numFmtId="165" formatCode="_-* #,##0_-;\-* #,##0_-;_-* &quot;-&quot;??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FFFFFF"/>
      <name val="Arial"/>
      <family val="2"/>
    </font>
    <font>
      <sz val="10"/>
      <color theme="1"/>
      <name val="Times New Roman"/>
      <family val="1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Arial"/>
      <family val="2"/>
    </font>
    <font>
      <sz val="10"/>
      <color rgb="FF303030"/>
      <name val="Verdana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Verdana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Verdana"/>
      <family val="2"/>
    </font>
    <font>
      <b/>
      <sz val="11"/>
      <color rgb="FFFF0000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11B0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/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/>
      <right style="thin">
        <color rgb="FFCCCCCC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9" fillId="0" borderId="0" xfId="0" applyFont="1"/>
    <xf numFmtId="0" fontId="16" fillId="0" borderId="7" xfId="0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0" fontId="17" fillId="0" borderId="0" xfId="0" applyFont="1"/>
    <xf numFmtId="0" fontId="8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right" vertical="center" wrapText="1"/>
    </xf>
    <xf numFmtId="10" fontId="5" fillId="0" borderId="9" xfId="1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10" fontId="6" fillId="0" borderId="9" xfId="1" applyNumberFormat="1" applyFont="1" applyBorder="1" applyAlignment="1">
      <alignment horizontal="center" vertical="center" wrapText="1"/>
    </xf>
    <xf numFmtId="0" fontId="20" fillId="0" borderId="0" xfId="0" applyFont="1" applyAlignment="1"/>
    <xf numFmtId="0" fontId="13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2" fontId="12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 applyProtection="1">
      <alignment horizontal="left" vertical="center"/>
      <protection hidden="1"/>
    </xf>
    <xf numFmtId="3" fontId="23" fillId="0" borderId="0" xfId="0" applyNumberFormat="1" applyFont="1" applyProtection="1">
      <protection hidden="1"/>
    </xf>
    <xf numFmtId="2" fontId="0" fillId="0" borderId="0" xfId="0" applyNumberFormat="1"/>
    <xf numFmtId="2" fontId="8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24" fillId="0" borderId="0" xfId="0" applyFont="1"/>
    <xf numFmtId="0" fontId="13" fillId="2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0" fontId="5" fillId="0" borderId="9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6" fillId="0" borderId="0" xfId="0" applyFont="1"/>
    <xf numFmtId="0" fontId="22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 wrapText="1"/>
    </xf>
    <xf numFmtId="10" fontId="24" fillId="0" borderId="0" xfId="0" applyNumberFormat="1" applyFont="1"/>
    <xf numFmtId="3" fontId="6" fillId="0" borderId="11" xfId="0" applyNumberFormat="1" applyFont="1" applyBorder="1" applyAlignment="1">
      <alignment horizontal="right" vertical="center" wrapText="1"/>
    </xf>
    <xf numFmtId="3" fontId="13" fillId="0" borderId="0" xfId="0" applyNumberFormat="1" applyFont="1" applyBorder="1" applyAlignment="1">
      <alignment horizontal="right" vertical="center" wrapText="1"/>
    </xf>
    <xf numFmtId="0" fontId="27" fillId="3" borderId="12" xfId="0" applyFont="1" applyFill="1" applyBorder="1" applyAlignment="1">
      <alignment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0" fillId="0" borderId="0" xfId="0" applyFont="1"/>
    <xf numFmtId="0" fontId="29" fillId="0" borderId="1" xfId="0" applyFont="1" applyBorder="1" applyAlignment="1">
      <alignment horizontal="center" vertical="center" wrapText="1"/>
    </xf>
    <xf numFmtId="0" fontId="30" fillId="0" borderId="1" xfId="2" applyNumberFormat="1" applyFont="1" applyFill="1" applyBorder="1" applyAlignment="1" applyProtection="1">
      <alignment horizontal="left" vertical="center" wrapText="1"/>
    </xf>
    <xf numFmtId="0" fontId="30" fillId="0" borderId="1" xfId="2" applyFont="1" applyFill="1" applyBorder="1" applyAlignment="1">
      <alignment horizontal="left" vertical="center" wrapText="1"/>
    </xf>
    <xf numFmtId="14" fontId="30" fillId="0" borderId="1" xfId="2" applyNumberFormat="1" applyFont="1" applyFill="1" applyBorder="1" applyAlignment="1">
      <alignment horizontal="center" vertical="center" wrapText="1"/>
    </xf>
    <xf numFmtId="0" fontId="30" fillId="0" borderId="1" xfId="3" applyNumberFormat="1" applyFont="1" applyFill="1" applyBorder="1" applyAlignment="1" applyProtection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0" fillId="0" borderId="0" xfId="0" applyAlignment="1"/>
    <xf numFmtId="0" fontId="32" fillId="0" borderId="0" xfId="0" applyFont="1" applyAlignment="1">
      <alignment vertical="center"/>
    </xf>
    <xf numFmtId="0" fontId="17" fillId="0" borderId="0" xfId="0" applyFont="1" applyAlignment="1"/>
    <xf numFmtId="0" fontId="29" fillId="0" borderId="1" xfId="0" quotePrefix="1" applyFont="1" applyBorder="1" applyAlignment="1">
      <alignment horizontal="center" vertical="center" wrapText="1"/>
    </xf>
    <xf numFmtId="10" fontId="17" fillId="0" borderId="1" xfId="1" applyNumberFormat="1" applyFont="1" applyBorder="1" applyAlignment="1">
      <alignment horizontal="center" vertical="center" wrapText="1"/>
    </xf>
    <xf numFmtId="0" fontId="33" fillId="3" borderId="12" xfId="0" applyFont="1" applyFill="1" applyBorder="1" applyAlignment="1">
      <alignment vertical="center" wrapText="1"/>
    </xf>
    <xf numFmtId="0" fontId="25" fillId="3" borderId="15" xfId="0" applyFont="1" applyFill="1" applyBorder="1"/>
    <xf numFmtId="0" fontId="25" fillId="3" borderId="0" xfId="0" applyFont="1" applyFill="1"/>
    <xf numFmtId="0" fontId="33" fillId="3" borderId="12" xfId="0" applyFont="1" applyFill="1" applyBorder="1" applyAlignment="1">
      <alignment horizontal="center" vertical="center" wrapText="1"/>
    </xf>
    <xf numFmtId="4" fontId="34" fillId="0" borderId="10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33" fillId="3" borderId="13" xfId="0" applyFont="1" applyFill="1" applyBorder="1" applyAlignment="1">
      <alignment horizontal="center" vertical="center" wrapText="1"/>
    </xf>
    <xf numFmtId="0" fontId="25" fillId="3" borderId="16" xfId="0" applyFont="1" applyFill="1" applyBorder="1"/>
    <xf numFmtId="0" fontId="33" fillId="3" borderId="14" xfId="0" applyFont="1" applyFill="1" applyBorder="1" applyAlignment="1">
      <alignment horizontal="center" vertical="center" wrapText="1"/>
    </xf>
    <xf numFmtId="0" fontId="25" fillId="3" borderId="17" xfId="0" applyFont="1" applyFill="1" applyBorder="1"/>
    <xf numFmtId="0" fontId="33" fillId="3" borderId="8" xfId="0" applyFont="1" applyFill="1" applyBorder="1" applyAlignment="1">
      <alignment horizontal="center" vertical="center" wrapText="1"/>
    </xf>
    <xf numFmtId="0" fontId="31" fillId="0" borderId="1" xfId="3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vertical="top" wrapText="1"/>
    </xf>
    <xf numFmtId="3" fontId="3" fillId="0" borderId="1" xfId="0" applyNumberFormat="1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10" fontId="0" fillId="0" borderId="0" xfId="1" applyNumberFormat="1" applyFont="1"/>
    <xf numFmtId="10" fontId="0" fillId="0" borderId="0" xfId="0" applyNumberFormat="1"/>
    <xf numFmtId="0" fontId="36" fillId="3" borderId="12" xfId="0" applyFont="1" applyFill="1" applyBorder="1" applyAlignment="1">
      <alignment vertical="center" wrapText="1"/>
    </xf>
    <xf numFmtId="4" fontId="37" fillId="0" borderId="0" xfId="0" applyNumberFormat="1" applyFont="1" applyAlignment="1" applyProtection="1">
      <alignment horizontal="center" vertical="center" wrapText="1"/>
      <protection hidden="1"/>
    </xf>
    <xf numFmtId="43" fontId="26" fillId="0" borderId="0" xfId="4" applyFont="1"/>
    <xf numFmtId="0" fontId="35" fillId="3" borderId="15" xfId="0" applyFont="1" applyFill="1" applyBorder="1"/>
    <xf numFmtId="0" fontId="35" fillId="3" borderId="0" xfId="0" applyFont="1" applyFill="1"/>
    <xf numFmtId="0" fontId="36" fillId="3" borderId="12" xfId="0" applyFont="1" applyFill="1" applyBorder="1" applyAlignment="1">
      <alignment horizontal="center" vertical="center" wrapText="1"/>
    </xf>
    <xf numFmtId="0" fontId="37" fillId="0" borderId="0" xfId="0" applyFont="1" applyAlignment="1"/>
    <xf numFmtId="0" fontId="35" fillId="0" borderId="0" xfId="0" applyFont="1"/>
    <xf numFmtId="0" fontId="26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165" fontId="0" fillId="0" borderId="0" xfId="4" applyNumberFormat="1" applyFont="1"/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8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</cellXfs>
  <cellStyles count="5">
    <cellStyle name="Hipervínculo" xfId="3" builtinId="8"/>
    <cellStyle name="Millares" xfId="4" builtin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B11B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df.gob.mx/operacion/estacmenaflu.html" TargetMode="External"/><Relationship Id="rId2" Type="http://schemas.openxmlformats.org/officeDocument/2006/relationships/hyperlink" Target="http://www.metro.df.gob.mx/operacion/afluacceso.html" TargetMode="External"/><Relationship Id="rId1" Type="http://schemas.openxmlformats.org/officeDocument/2006/relationships/hyperlink" Target="http://www.metro.df.gob.mx/operacion/indicopera.html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://www.metro.df.gob.mx/operacion/afluencia.html" TargetMode="External"/><Relationship Id="rId4" Type="http://schemas.openxmlformats.org/officeDocument/2006/relationships/hyperlink" Target="http://www.metro.df.gob.mx/operacion/estacmayaflu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14"/>
  <sheetViews>
    <sheetView workbookViewId="0">
      <selection sqref="A1:I1"/>
    </sheetView>
  </sheetViews>
  <sheetFormatPr baseColWidth="10" defaultRowHeight="15" x14ac:dyDescent="0.25"/>
  <cols>
    <col min="10" max="10" width="15.140625" bestFit="1" customWidth="1"/>
  </cols>
  <sheetData>
    <row r="1" spans="1:9" x14ac:dyDescent="0.25">
      <c r="A1" s="108" t="e">
        <f>CONCATENATE("CIFRAS DE OPERACIÓN ",#REF!)</f>
        <v>#REF!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6" t="s">
        <v>219</v>
      </c>
      <c r="B2" s="107"/>
      <c r="C2" s="107"/>
      <c r="D2" s="107"/>
      <c r="E2" s="107"/>
      <c r="F2" s="107"/>
      <c r="G2" s="107"/>
      <c r="H2" s="107"/>
      <c r="I2" s="107"/>
    </row>
    <row r="3" spans="1:9" x14ac:dyDescent="0.25">
      <c r="A3" s="106" t="s">
        <v>220</v>
      </c>
      <c r="B3" s="107"/>
      <c r="C3" s="107"/>
      <c r="D3" s="107"/>
      <c r="E3" s="107"/>
      <c r="F3" s="107"/>
      <c r="G3" s="107"/>
      <c r="H3" s="107"/>
      <c r="I3" s="107"/>
    </row>
    <row r="4" spans="1:9" x14ac:dyDescent="0.25">
      <c r="A4" s="106" t="s">
        <v>221</v>
      </c>
      <c r="B4" s="107"/>
      <c r="C4" s="107"/>
      <c r="D4" s="107"/>
      <c r="E4" s="107"/>
      <c r="F4" s="107"/>
      <c r="G4" s="107"/>
      <c r="H4" s="107"/>
      <c r="I4" s="107"/>
    </row>
    <row r="5" spans="1:9" x14ac:dyDescent="0.25">
      <c r="A5" s="106" t="s">
        <v>222</v>
      </c>
      <c r="B5" s="107"/>
      <c r="C5" s="107"/>
      <c r="D5" s="107"/>
      <c r="E5" s="107"/>
      <c r="F5" s="107"/>
      <c r="G5" s="107"/>
      <c r="H5" s="107"/>
      <c r="I5" s="107"/>
    </row>
    <row r="6" spans="1:9" x14ac:dyDescent="0.25">
      <c r="A6" s="106" t="s">
        <v>223</v>
      </c>
      <c r="B6" s="107"/>
      <c r="C6" s="107"/>
      <c r="D6" s="107"/>
      <c r="E6" s="107"/>
      <c r="F6" s="107"/>
      <c r="G6" s="107"/>
      <c r="H6" s="107"/>
      <c r="I6" s="107"/>
    </row>
    <row r="7" spans="1:9" x14ac:dyDescent="0.25">
      <c r="A7" s="106" t="s">
        <v>224</v>
      </c>
      <c r="B7" s="107"/>
      <c r="C7" s="107"/>
      <c r="D7" s="107"/>
      <c r="E7" s="107"/>
      <c r="F7" s="107"/>
      <c r="G7" s="107"/>
      <c r="H7" s="107"/>
      <c r="I7" s="107"/>
    </row>
    <row r="8" spans="1:9" x14ac:dyDescent="0.25">
      <c r="A8" s="106" t="s">
        <v>10</v>
      </c>
      <c r="B8" s="107"/>
      <c r="C8" s="107"/>
      <c r="D8" s="107"/>
      <c r="E8" s="107"/>
      <c r="F8" s="107"/>
      <c r="G8" s="107"/>
      <c r="H8" s="107"/>
      <c r="I8" s="107"/>
    </row>
    <row r="9" spans="1:9" x14ac:dyDescent="0.25">
      <c r="A9" s="106" t="s">
        <v>225</v>
      </c>
      <c r="B9" s="107"/>
      <c r="C9" s="107"/>
      <c r="D9" s="107"/>
      <c r="E9" s="107"/>
      <c r="F9" s="107"/>
      <c r="G9" s="107"/>
      <c r="H9" s="107"/>
      <c r="I9" s="107"/>
    </row>
    <row r="10" spans="1:9" x14ac:dyDescent="0.25">
      <c r="A10" s="106" t="s">
        <v>226</v>
      </c>
      <c r="B10" s="107"/>
      <c r="C10" s="107"/>
      <c r="D10" s="107"/>
      <c r="E10" s="107"/>
      <c r="F10" s="107"/>
      <c r="G10" s="107"/>
      <c r="H10" s="107"/>
      <c r="I10" s="107"/>
    </row>
    <row r="12" spans="1:9" x14ac:dyDescent="0.25">
      <c r="D12" s="36"/>
    </row>
    <row r="14" spans="1:9" x14ac:dyDescent="0.25">
      <c r="E14" s="34"/>
      <c r="F14" s="35"/>
    </row>
  </sheetData>
  <mergeCells count="10">
    <mergeCell ref="A2:I2"/>
    <mergeCell ref="A1:I1"/>
    <mergeCell ref="A3:I3"/>
    <mergeCell ref="A4:I4"/>
    <mergeCell ref="A5:I5"/>
    <mergeCell ref="A6:I6"/>
    <mergeCell ref="A7:I7"/>
    <mergeCell ref="A8:I8"/>
    <mergeCell ref="A9:I9"/>
    <mergeCell ref="A10:I1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H104"/>
  <sheetViews>
    <sheetView topLeftCell="A88" zoomScale="80" zoomScaleNormal="80" workbookViewId="0">
      <selection activeCell="G110" sqref="G110"/>
    </sheetView>
  </sheetViews>
  <sheetFormatPr baseColWidth="10" defaultRowHeight="12.75" x14ac:dyDescent="0.2"/>
  <cols>
    <col min="1" max="1" width="19.140625" style="10" customWidth="1"/>
    <col min="2" max="3" width="11.42578125" style="10"/>
    <col min="4" max="4" width="21" style="10" customWidth="1"/>
    <col min="5" max="5" width="12.42578125" style="10" customWidth="1"/>
    <col min="6" max="6" width="11.42578125" style="10"/>
    <col min="7" max="7" width="23.7109375" style="10" customWidth="1"/>
    <col min="8" max="16384" width="11.42578125" style="10"/>
  </cols>
  <sheetData>
    <row r="1" spans="1:8" x14ac:dyDescent="0.2">
      <c r="A1" s="124" t="s">
        <v>88</v>
      </c>
      <c r="B1" s="124"/>
      <c r="C1" s="124"/>
      <c r="D1" s="124"/>
      <c r="E1" s="124"/>
      <c r="F1" s="124"/>
      <c r="G1" s="124"/>
      <c r="H1" s="124"/>
    </row>
    <row r="2" spans="1:8" x14ac:dyDescent="0.2">
      <c r="A2" s="125" t="str">
        <f>'ESTACIONES MENOR'!B4</f>
        <v>JULIO - SEPTIEMBRE 2017</v>
      </c>
      <c r="B2" s="125"/>
      <c r="C2" s="125"/>
      <c r="D2" s="125"/>
      <c r="E2" s="125"/>
      <c r="F2" s="125"/>
      <c r="G2" s="125"/>
      <c r="H2" s="125"/>
    </row>
    <row r="3" spans="1:8" ht="15" x14ac:dyDescent="0.25">
      <c r="A3"/>
      <c r="B3"/>
      <c r="C3" s="6"/>
      <c r="D3" s="6"/>
      <c r="E3" s="6"/>
      <c r="F3" s="6"/>
      <c r="G3" s="6"/>
      <c r="H3" s="6"/>
    </row>
    <row r="4" spans="1:8" x14ac:dyDescent="0.2">
      <c r="A4" s="126" t="s">
        <v>75</v>
      </c>
      <c r="B4" s="126"/>
      <c r="D4" s="126" t="s">
        <v>89</v>
      </c>
      <c r="E4" s="126"/>
      <c r="G4" s="126" t="s">
        <v>109</v>
      </c>
      <c r="H4" s="126"/>
    </row>
    <row r="5" spans="1:8" x14ac:dyDescent="0.2">
      <c r="A5" s="82" t="s">
        <v>61</v>
      </c>
      <c r="B5" s="83">
        <v>3862821</v>
      </c>
      <c r="D5" s="82" t="s">
        <v>90</v>
      </c>
      <c r="E5" s="83">
        <v>9284982</v>
      </c>
      <c r="G5" s="82" t="s">
        <v>58</v>
      </c>
      <c r="H5" s="83">
        <v>9377802</v>
      </c>
    </row>
    <row r="6" spans="1:8" x14ac:dyDescent="0.2">
      <c r="A6" s="82" t="s">
        <v>68</v>
      </c>
      <c r="B6" s="83">
        <v>4441654</v>
      </c>
      <c r="D6" s="82" t="s">
        <v>91</v>
      </c>
      <c r="E6" s="83">
        <v>1220878</v>
      </c>
      <c r="G6" s="82" t="s">
        <v>36</v>
      </c>
      <c r="H6" s="83">
        <v>2943870</v>
      </c>
    </row>
    <row r="7" spans="1:8" x14ac:dyDescent="0.2">
      <c r="A7" s="82" t="s">
        <v>76</v>
      </c>
      <c r="B7" s="83">
        <v>2855812</v>
      </c>
      <c r="D7" s="82" t="s">
        <v>92</v>
      </c>
      <c r="E7" s="83">
        <v>2914288</v>
      </c>
      <c r="G7" s="82" t="s">
        <v>110</v>
      </c>
      <c r="H7" s="83">
        <v>1548186</v>
      </c>
    </row>
    <row r="8" spans="1:8" x14ac:dyDescent="0.2">
      <c r="A8" s="82" t="s">
        <v>77</v>
      </c>
      <c r="B8" s="83">
        <v>2157022</v>
      </c>
      <c r="D8" s="82" t="s">
        <v>93</v>
      </c>
      <c r="E8" s="83">
        <v>1558308</v>
      </c>
      <c r="G8" s="82" t="s">
        <v>111</v>
      </c>
      <c r="H8" s="83">
        <v>2802083</v>
      </c>
    </row>
    <row r="9" spans="1:8" x14ac:dyDescent="0.2">
      <c r="A9" s="82" t="s">
        <v>78</v>
      </c>
      <c r="B9" s="83">
        <v>1097715</v>
      </c>
      <c r="D9" s="82" t="s">
        <v>94</v>
      </c>
      <c r="E9" s="83">
        <v>841784</v>
      </c>
      <c r="G9" s="82" t="s">
        <v>112</v>
      </c>
      <c r="H9" s="83">
        <v>1737957</v>
      </c>
    </row>
    <row r="10" spans="1:8" x14ac:dyDescent="0.2">
      <c r="A10" s="82" t="s">
        <v>79</v>
      </c>
      <c r="B10" s="83">
        <v>1960768</v>
      </c>
      <c r="D10" s="82" t="s">
        <v>95</v>
      </c>
      <c r="E10" s="83">
        <v>1238484</v>
      </c>
      <c r="G10" s="82" t="s">
        <v>44</v>
      </c>
      <c r="H10" s="83">
        <v>888079</v>
      </c>
    </row>
    <row r="11" spans="1:8" x14ac:dyDescent="0.2">
      <c r="A11" s="82" t="s">
        <v>80</v>
      </c>
      <c r="B11" s="83">
        <v>2787496</v>
      </c>
      <c r="D11" s="82" t="s">
        <v>96</v>
      </c>
      <c r="E11" s="83">
        <v>2957260</v>
      </c>
      <c r="G11" s="82" t="s">
        <v>99</v>
      </c>
      <c r="H11" s="83">
        <v>1463808</v>
      </c>
    </row>
    <row r="12" spans="1:8" x14ac:dyDescent="0.2">
      <c r="A12" s="82" t="s">
        <v>47</v>
      </c>
      <c r="B12" s="83">
        <v>1974450</v>
      </c>
      <c r="D12" s="82" t="s">
        <v>97</v>
      </c>
      <c r="E12" s="83">
        <v>1996278</v>
      </c>
      <c r="G12" s="82" t="s">
        <v>113</v>
      </c>
      <c r="H12" s="83">
        <v>1496756</v>
      </c>
    </row>
    <row r="13" spans="1:8" x14ac:dyDescent="0.2">
      <c r="A13" s="82" t="s">
        <v>71</v>
      </c>
      <c r="B13" s="83">
        <v>4243212</v>
      </c>
      <c r="D13" s="82" t="s">
        <v>98</v>
      </c>
      <c r="E13" s="83">
        <v>2383595</v>
      </c>
      <c r="G13" s="82" t="s">
        <v>84</v>
      </c>
      <c r="H13" s="83">
        <v>651081</v>
      </c>
    </row>
    <row r="14" spans="1:8" x14ac:dyDescent="0.2">
      <c r="A14" s="82" t="s">
        <v>81</v>
      </c>
      <c r="B14" s="83">
        <v>2993299</v>
      </c>
      <c r="D14" s="82" t="s">
        <v>99</v>
      </c>
      <c r="E14" s="83">
        <v>2395356</v>
      </c>
      <c r="G14" s="82" t="s">
        <v>114</v>
      </c>
      <c r="H14" s="83">
        <v>1613459</v>
      </c>
    </row>
    <row r="15" spans="1:8" x14ac:dyDescent="0.2">
      <c r="A15" s="82" t="s">
        <v>82</v>
      </c>
      <c r="B15" s="83">
        <v>2161000</v>
      </c>
      <c r="D15" s="82" t="s">
        <v>100</v>
      </c>
      <c r="E15" s="83">
        <v>2570064</v>
      </c>
      <c r="G15" s="82" t="s">
        <v>115</v>
      </c>
      <c r="H15" s="83">
        <v>1866454</v>
      </c>
    </row>
    <row r="16" spans="1:8" x14ac:dyDescent="0.2">
      <c r="A16" s="82" t="s">
        <v>83</v>
      </c>
      <c r="B16" s="83">
        <v>1821478</v>
      </c>
      <c r="D16" s="82" t="s">
        <v>101</v>
      </c>
      <c r="E16" s="83">
        <v>2473994</v>
      </c>
      <c r="G16" s="82" t="s">
        <v>116</v>
      </c>
      <c r="H16" s="83">
        <v>1792798</v>
      </c>
    </row>
    <row r="17" spans="1:8" x14ac:dyDescent="0.2">
      <c r="A17" s="82" t="s">
        <v>84</v>
      </c>
      <c r="B17" s="83">
        <v>1829190</v>
      </c>
      <c r="D17" s="82" t="s">
        <v>64</v>
      </c>
      <c r="E17" s="83">
        <v>5871016</v>
      </c>
      <c r="G17" s="82" t="s">
        <v>117</v>
      </c>
      <c r="H17" s="83">
        <v>2495316</v>
      </c>
    </row>
    <row r="18" spans="1:8" x14ac:dyDescent="0.2">
      <c r="A18" s="82" t="s">
        <v>85</v>
      </c>
      <c r="B18" s="83">
        <v>1772998</v>
      </c>
      <c r="D18" s="82" t="s">
        <v>81</v>
      </c>
      <c r="E18" s="83">
        <v>2265663</v>
      </c>
      <c r="G18" s="82" t="s">
        <v>118</v>
      </c>
      <c r="H18" s="83">
        <v>1545697</v>
      </c>
    </row>
    <row r="19" spans="1:8" x14ac:dyDescent="0.2">
      <c r="A19" s="82" t="s">
        <v>70</v>
      </c>
      <c r="B19" s="83">
        <v>4773241</v>
      </c>
      <c r="D19" s="82" t="s">
        <v>102</v>
      </c>
      <c r="E19" s="83">
        <v>2119132</v>
      </c>
      <c r="G19" s="82" t="s">
        <v>119</v>
      </c>
      <c r="H19" s="83">
        <v>1548573</v>
      </c>
    </row>
    <row r="20" spans="1:8" x14ac:dyDescent="0.2">
      <c r="A20" s="82" t="s">
        <v>86</v>
      </c>
      <c r="B20" s="83">
        <v>2826850</v>
      </c>
      <c r="D20" s="82" t="s">
        <v>45</v>
      </c>
      <c r="E20" s="83">
        <v>2386304</v>
      </c>
      <c r="G20" s="82" t="s">
        <v>120</v>
      </c>
      <c r="H20" s="83">
        <v>2198250</v>
      </c>
    </row>
    <row r="21" spans="1:8" x14ac:dyDescent="0.2">
      <c r="A21" s="82" t="s">
        <v>72</v>
      </c>
      <c r="B21" s="83">
        <v>4530665</v>
      </c>
      <c r="D21" s="82" t="s">
        <v>103</v>
      </c>
      <c r="E21" s="83">
        <v>1747423</v>
      </c>
      <c r="G21" s="82" t="s">
        <v>121</v>
      </c>
      <c r="H21" s="83">
        <v>1968107</v>
      </c>
    </row>
    <row r="22" spans="1:8" x14ac:dyDescent="0.2">
      <c r="A22" s="82" t="s">
        <v>87</v>
      </c>
      <c r="B22" s="83">
        <v>975183</v>
      </c>
      <c r="D22" s="82" t="s">
        <v>104</v>
      </c>
      <c r="E22" s="83">
        <v>1803918</v>
      </c>
      <c r="G22" s="82" t="s">
        <v>122</v>
      </c>
      <c r="H22" s="83">
        <v>1870393</v>
      </c>
    </row>
    <row r="23" spans="1:8" x14ac:dyDescent="0.2">
      <c r="A23" s="82" t="s">
        <v>67</v>
      </c>
      <c r="B23" s="83">
        <v>2945641</v>
      </c>
      <c r="D23" s="82" t="s">
        <v>105</v>
      </c>
      <c r="E23" s="83">
        <v>1469916</v>
      </c>
      <c r="G23" s="82" t="s">
        <v>123</v>
      </c>
      <c r="H23" s="83">
        <v>2941118</v>
      </c>
    </row>
    <row r="24" spans="1:8" x14ac:dyDescent="0.2">
      <c r="A24" s="82" t="s">
        <v>65</v>
      </c>
      <c r="B24" s="83">
        <v>6502640</v>
      </c>
      <c r="D24" s="82" t="s">
        <v>106</v>
      </c>
      <c r="E24" s="83">
        <v>1410740</v>
      </c>
      <c r="G24" s="82" t="s">
        <v>73</v>
      </c>
      <c r="H24" s="83">
        <v>3351252</v>
      </c>
    </row>
    <row r="25" spans="1:8" x14ac:dyDescent="0.2">
      <c r="A25" s="63"/>
      <c r="B25" s="63"/>
      <c r="D25" s="82" t="s">
        <v>107</v>
      </c>
      <c r="E25" s="83">
        <v>1865078</v>
      </c>
      <c r="G25" s="82" t="s">
        <v>62</v>
      </c>
      <c r="H25" s="83">
        <v>6098059</v>
      </c>
    </row>
    <row r="26" spans="1:8" x14ac:dyDescent="0.2">
      <c r="A26" s="63"/>
      <c r="B26" s="63"/>
      <c r="D26" s="82" t="s">
        <v>49</v>
      </c>
      <c r="E26" s="83">
        <v>1348288</v>
      </c>
      <c r="G26" s="63"/>
      <c r="H26" s="84"/>
    </row>
    <row r="27" spans="1:8" x14ac:dyDescent="0.2">
      <c r="A27" s="63"/>
      <c r="B27" s="63"/>
      <c r="D27" s="82" t="s">
        <v>108</v>
      </c>
      <c r="E27" s="83">
        <v>2355351</v>
      </c>
      <c r="G27" s="63"/>
      <c r="H27" s="63"/>
    </row>
    <row r="28" spans="1:8" x14ac:dyDescent="0.2">
      <c r="A28" s="63"/>
      <c r="B28" s="63"/>
      <c r="D28" s="82" t="s">
        <v>59</v>
      </c>
      <c r="E28" s="83">
        <v>6260356</v>
      </c>
      <c r="G28" s="63"/>
      <c r="H28" s="63"/>
    </row>
    <row r="29" spans="1:8" x14ac:dyDescent="0.2">
      <c r="A29" s="63"/>
      <c r="B29" s="63"/>
      <c r="D29" s="63"/>
      <c r="E29" s="84"/>
      <c r="G29" s="63"/>
      <c r="H29" s="63"/>
    </row>
    <row r="30" spans="1:8" x14ac:dyDescent="0.2">
      <c r="A30" s="82" t="s">
        <v>33</v>
      </c>
      <c r="B30" s="83">
        <f>SUM(B5:B29)</f>
        <v>58513135</v>
      </c>
      <c r="D30" s="82" t="s">
        <v>33</v>
      </c>
      <c r="E30" s="83">
        <f>SUM(E5:E29)</f>
        <v>62738456</v>
      </c>
      <c r="G30" s="82" t="s">
        <v>33</v>
      </c>
      <c r="H30" s="83">
        <f>SUM(H5:H29)</f>
        <v>52199098</v>
      </c>
    </row>
    <row r="33" spans="1:8" x14ac:dyDescent="0.2">
      <c r="A33" s="13"/>
    </row>
    <row r="34" spans="1:8" x14ac:dyDescent="0.2">
      <c r="A34" s="126" t="s">
        <v>124</v>
      </c>
      <c r="B34" s="126"/>
      <c r="C34" s="14"/>
      <c r="D34" s="126" t="s">
        <v>125</v>
      </c>
      <c r="E34" s="126"/>
      <c r="F34" s="14"/>
      <c r="G34" s="126" t="s">
        <v>126</v>
      </c>
      <c r="H34" s="126"/>
    </row>
    <row r="35" spans="1:8" x14ac:dyDescent="0.2">
      <c r="A35" s="82" t="s">
        <v>127</v>
      </c>
      <c r="B35" s="83">
        <v>202544</v>
      </c>
      <c r="C35" s="12"/>
      <c r="D35" s="82" t="s">
        <v>128</v>
      </c>
      <c r="E35" s="83">
        <v>2616207</v>
      </c>
      <c r="F35" s="12"/>
      <c r="G35" s="82" t="s">
        <v>129</v>
      </c>
      <c r="H35" s="83">
        <v>1400824</v>
      </c>
    </row>
    <row r="36" spans="1:8" x14ac:dyDescent="0.2">
      <c r="A36" s="82" t="s">
        <v>130</v>
      </c>
      <c r="B36" s="83">
        <v>662422</v>
      </c>
      <c r="C36" s="12"/>
      <c r="D36" s="82" t="s">
        <v>41</v>
      </c>
      <c r="E36" s="83">
        <v>467548</v>
      </c>
      <c r="F36" s="12"/>
      <c r="G36" s="82" t="s">
        <v>55</v>
      </c>
      <c r="H36" s="83">
        <v>473748</v>
      </c>
    </row>
    <row r="37" spans="1:8" x14ac:dyDescent="0.2">
      <c r="A37" s="82" t="s">
        <v>131</v>
      </c>
      <c r="B37" s="83">
        <v>656860</v>
      </c>
      <c r="C37" s="12"/>
      <c r="D37" s="82" t="s">
        <v>132</v>
      </c>
      <c r="E37" s="83">
        <v>1980197</v>
      </c>
      <c r="F37" s="12"/>
      <c r="G37" s="82" t="s">
        <v>133</v>
      </c>
      <c r="H37" s="83">
        <v>687756</v>
      </c>
    </row>
    <row r="38" spans="1:8" x14ac:dyDescent="0.2">
      <c r="A38" s="82" t="s">
        <v>47</v>
      </c>
      <c r="B38" s="83">
        <v>630795</v>
      </c>
      <c r="C38" s="12"/>
      <c r="D38" s="82" t="s">
        <v>111</v>
      </c>
      <c r="E38" s="83">
        <v>852648</v>
      </c>
      <c r="F38" s="12"/>
      <c r="G38" s="82" t="s">
        <v>134</v>
      </c>
      <c r="H38" s="83">
        <v>1903651</v>
      </c>
    </row>
    <row r="39" spans="1:8" x14ac:dyDescent="0.2">
      <c r="A39" s="82" t="s">
        <v>40</v>
      </c>
      <c r="B39" s="83">
        <v>652778</v>
      </c>
      <c r="C39" s="12"/>
      <c r="D39" s="82" t="s">
        <v>135</v>
      </c>
      <c r="E39" s="83">
        <v>702378</v>
      </c>
      <c r="F39" s="12"/>
      <c r="G39" s="82" t="s">
        <v>53</v>
      </c>
      <c r="H39" s="83">
        <v>603970</v>
      </c>
    </row>
    <row r="40" spans="1:8" x14ac:dyDescent="0.2">
      <c r="A40" s="82" t="s">
        <v>136</v>
      </c>
      <c r="B40" s="83">
        <v>751759</v>
      </c>
      <c r="C40" s="12"/>
      <c r="D40" s="82" t="s">
        <v>38</v>
      </c>
      <c r="E40" s="83">
        <v>367132</v>
      </c>
      <c r="F40" s="12"/>
      <c r="G40" s="82" t="s">
        <v>137</v>
      </c>
      <c r="H40" s="83">
        <v>665220</v>
      </c>
    </row>
    <row r="41" spans="1:8" x14ac:dyDescent="0.2">
      <c r="A41" s="82" t="s">
        <v>43</v>
      </c>
      <c r="B41" s="83">
        <v>363667</v>
      </c>
      <c r="C41" s="12"/>
      <c r="D41" s="82" t="s">
        <v>43</v>
      </c>
      <c r="E41" s="83">
        <v>412964</v>
      </c>
      <c r="F41" s="12"/>
      <c r="G41" s="82" t="s">
        <v>41</v>
      </c>
      <c r="H41" s="83">
        <v>299122</v>
      </c>
    </row>
    <row r="42" spans="1:8" x14ac:dyDescent="0.2">
      <c r="A42" s="82" t="s">
        <v>138</v>
      </c>
      <c r="B42" s="83">
        <v>544354</v>
      </c>
      <c r="C42" s="12"/>
      <c r="D42" s="82" t="s">
        <v>139</v>
      </c>
      <c r="E42" s="83">
        <v>561888</v>
      </c>
      <c r="F42" s="12"/>
      <c r="G42" s="82" t="s">
        <v>140</v>
      </c>
      <c r="H42" s="83">
        <v>1465175</v>
      </c>
    </row>
    <row r="43" spans="1:8" x14ac:dyDescent="0.2">
      <c r="A43" s="82" t="s">
        <v>56</v>
      </c>
      <c r="B43" s="83">
        <v>461361</v>
      </c>
      <c r="C43" s="12"/>
      <c r="D43" s="82" t="s">
        <v>141</v>
      </c>
      <c r="E43" s="83">
        <v>606706</v>
      </c>
      <c r="F43" s="12"/>
      <c r="G43" s="82" t="s">
        <v>36</v>
      </c>
      <c r="H43" s="83">
        <v>151287</v>
      </c>
    </row>
    <row r="44" spans="1:8" x14ac:dyDescent="0.2">
      <c r="A44" s="82" t="s">
        <v>142</v>
      </c>
      <c r="B44" s="83">
        <v>2070818</v>
      </c>
      <c r="C44" s="16"/>
      <c r="D44" s="82" t="s">
        <v>143</v>
      </c>
      <c r="E44" s="83">
        <v>691201</v>
      </c>
      <c r="F44" s="16"/>
      <c r="G44" s="82" t="s">
        <v>144</v>
      </c>
      <c r="H44" s="83">
        <v>1265093</v>
      </c>
    </row>
    <row r="45" spans="1:8" x14ac:dyDescent="0.2">
      <c r="A45" s="63"/>
      <c r="B45" s="82"/>
      <c r="C45" s="16"/>
      <c r="D45" s="82" t="s">
        <v>145</v>
      </c>
      <c r="E45" s="83">
        <v>1475377</v>
      </c>
      <c r="F45" s="16"/>
      <c r="G45" s="82" t="s">
        <v>142</v>
      </c>
      <c r="H45" s="83">
        <v>2384155</v>
      </c>
    </row>
    <row r="46" spans="1:8" x14ac:dyDescent="0.2">
      <c r="A46" s="63"/>
      <c r="B46" s="63"/>
      <c r="C46" s="16"/>
      <c r="D46" s="82" t="s">
        <v>42</v>
      </c>
      <c r="E46" s="83">
        <v>432778</v>
      </c>
      <c r="F46" s="16"/>
      <c r="G46" s="63"/>
      <c r="H46" s="82"/>
    </row>
    <row r="47" spans="1:8" x14ac:dyDescent="0.2">
      <c r="A47" s="63"/>
      <c r="B47" s="63"/>
      <c r="C47" s="16"/>
      <c r="D47" s="82" t="s">
        <v>61</v>
      </c>
      <c r="E47" s="83">
        <v>8510167</v>
      </c>
      <c r="F47" s="16"/>
      <c r="G47" s="63"/>
      <c r="H47" s="63"/>
    </row>
    <row r="48" spans="1:8" x14ac:dyDescent="0.2">
      <c r="A48" s="82" t="s">
        <v>33</v>
      </c>
      <c r="B48" s="83">
        <f>SUM(B35:B47)</f>
        <v>6997358</v>
      </c>
      <c r="C48" s="16"/>
      <c r="D48" s="82" t="s">
        <v>33</v>
      </c>
      <c r="E48" s="83">
        <f>SUM(E35:E47)</f>
        <v>19677191</v>
      </c>
      <c r="F48" s="15"/>
      <c r="G48" s="82" t="s">
        <v>33</v>
      </c>
      <c r="H48" s="83">
        <f>SUM(H35:H47)</f>
        <v>11300001</v>
      </c>
    </row>
    <row r="51" spans="1:8" x14ac:dyDescent="0.2">
      <c r="A51" s="126" t="s">
        <v>146</v>
      </c>
      <c r="B51" s="126"/>
      <c r="C51" s="17"/>
      <c r="D51" s="126" t="s">
        <v>147</v>
      </c>
      <c r="E51" s="126"/>
      <c r="F51" s="17"/>
      <c r="G51" s="126" t="s">
        <v>148</v>
      </c>
      <c r="H51" s="126"/>
    </row>
    <row r="52" spans="1:8" x14ac:dyDescent="0.2">
      <c r="A52" s="82" t="s">
        <v>129</v>
      </c>
      <c r="B52" s="85">
        <v>3028270</v>
      </c>
      <c r="C52" s="16"/>
      <c r="D52" s="82" t="s">
        <v>74</v>
      </c>
      <c r="E52" s="83">
        <v>1522216</v>
      </c>
      <c r="F52" s="16"/>
      <c r="G52" s="82" t="s">
        <v>61</v>
      </c>
      <c r="H52" s="83">
        <v>7044026</v>
      </c>
    </row>
    <row r="53" spans="1:8" x14ac:dyDescent="0.2">
      <c r="A53" s="82" t="s">
        <v>149</v>
      </c>
      <c r="B53" s="85">
        <v>1333540</v>
      </c>
      <c r="C53" s="16"/>
      <c r="D53" s="82" t="s">
        <v>100</v>
      </c>
      <c r="E53" s="83">
        <v>1798032</v>
      </c>
      <c r="F53" s="16"/>
      <c r="G53" s="82" t="s">
        <v>150</v>
      </c>
      <c r="H53" s="83">
        <v>2789604</v>
      </c>
    </row>
    <row r="54" spans="1:8" x14ac:dyDescent="0.2">
      <c r="A54" s="82" t="s">
        <v>151</v>
      </c>
      <c r="B54" s="85">
        <v>1094048</v>
      </c>
      <c r="C54" s="16"/>
      <c r="D54" s="82" t="s">
        <v>152</v>
      </c>
      <c r="E54" s="83">
        <v>2409669</v>
      </c>
      <c r="F54" s="16"/>
      <c r="G54" s="82" t="s">
        <v>153</v>
      </c>
      <c r="H54" s="83">
        <v>567035</v>
      </c>
    </row>
    <row r="55" spans="1:8" x14ac:dyDescent="0.2">
      <c r="A55" s="82" t="s">
        <v>154</v>
      </c>
      <c r="B55" s="85">
        <v>848305</v>
      </c>
      <c r="C55" s="16"/>
      <c r="D55" s="82" t="s">
        <v>83</v>
      </c>
      <c r="E55" s="83">
        <v>1401756</v>
      </c>
      <c r="F55" s="16"/>
      <c r="G55" s="82" t="s">
        <v>155</v>
      </c>
      <c r="H55" s="83">
        <v>724911</v>
      </c>
    </row>
    <row r="56" spans="1:8" x14ac:dyDescent="0.2">
      <c r="A56" s="82" t="s">
        <v>92</v>
      </c>
      <c r="B56" s="85">
        <v>686792</v>
      </c>
      <c r="C56" s="16"/>
      <c r="D56" s="82" t="s">
        <v>156</v>
      </c>
      <c r="E56" s="83">
        <v>1038787</v>
      </c>
      <c r="F56" s="16"/>
      <c r="G56" s="82" t="s">
        <v>157</v>
      </c>
      <c r="H56" s="83">
        <v>1559022</v>
      </c>
    </row>
    <row r="57" spans="1:8" x14ac:dyDescent="0.2">
      <c r="A57" s="82" t="s">
        <v>158</v>
      </c>
      <c r="B57" s="85">
        <v>2239277</v>
      </c>
      <c r="C57" s="16"/>
      <c r="D57" s="82" t="s">
        <v>159</v>
      </c>
      <c r="E57" s="83">
        <v>839151</v>
      </c>
      <c r="F57" s="16"/>
      <c r="G57" s="82" t="s">
        <v>130</v>
      </c>
      <c r="H57" s="83">
        <v>936256</v>
      </c>
    </row>
    <row r="58" spans="1:8" x14ac:dyDescent="0.2">
      <c r="A58" s="82" t="s">
        <v>160</v>
      </c>
      <c r="B58" s="85">
        <v>2849258</v>
      </c>
      <c r="C58" s="16"/>
      <c r="D58" s="82" t="s">
        <v>45</v>
      </c>
      <c r="E58" s="83">
        <v>329200</v>
      </c>
      <c r="F58" s="16"/>
      <c r="G58" s="82" t="s">
        <v>45</v>
      </c>
      <c r="H58" s="83">
        <v>929143</v>
      </c>
    </row>
    <row r="59" spans="1:8" x14ac:dyDescent="0.2">
      <c r="A59" s="82" t="s">
        <v>161</v>
      </c>
      <c r="B59" s="85">
        <v>2835044</v>
      </c>
      <c r="C59" s="16"/>
      <c r="D59" s="82" t="s">
        <v>162</v>
      </c>
      <c r="E59" s="83">
        <v>573385</v>
      </c>
      <c r="F59" s="16"/>
      <c r="G59" s="82" t="s">
        <v>163</v>
      </c>
      <c r="H59" s="83">
        <v>995297</v>
      </c>
    </row>
    <row r="60" spans="1:8" x14ac:dyDescent="0.2">
      <c r="A60" s="82" t="s">
        <v>164</v>
      </c>
      <c r="B60" s="85">
        <v>701364</v>
      </c>
      <c r="C60" s="16"/>
      <c r="D60" s="82" t="s">
        <v>127</v>
      </c>
      <c r="E60" s="83">
        <v>533705</v>
      </c>
      <c r="F60" s="16"/>
      <c r="G60" s="82" t="s">
        <v>116</v>
      </c>
      <c r="H60" s="83">
        <v>1098410</v>
      </c>
    </row>
    <row r="61" spans="1:8" x14ac:dyDescent="0.2">
      <c r="A61" s="82" t="s">
        <v>67</v>
      </c>
      <c r="B61" s="85">
        <v>458145</v>
      </c>
      <c r="C61" s="16"/>
      <c r="D61" s="82" t="s">
        <v>165</v>
      </c>
      <c r="E61" s="83">
        <v>1678233</v>
      </c>
      <c r="F61" s="16"/>
      <c r="G61" s="82" t="s">
        <v>166</v>
      </c>
      <c r="H61" s="83">
        <v>3672158</v>
      </c>
    </row>
    <row r="62" spans="1:8" x14ac:dyDescent="0.2">
      <c r="A62" s="82" t="s">
        <v>167</v>
      </c>
      <c r="B62" s="85">
        <v>1208872</v>
      </c>
      <c r="C62" s="16"/>
      <c r="D62" s="82" t="s">
        <v>168</v>
      </c>
      <c r="E62" s="83">
        <v>1699486</v>
      </c>
      <c r="F62" s="16"/>
      <c r="G62" s="82" t="s">
        <v>169</v>
      </c>
      <c r="H62" s="83">
        <v>1452763</v>
      </c>
    </row>
    <row r="63" spans="1:8" x14ac:dyDescent="0.2">
      <c r="A63" s="82" t="s">
        <v>170</v>
      </c>
      <c r="B63" s="85">
        <v>1297446</v>
      </c>
      <c r="C63" s="16"/>
      <c r="D63" s="82" t="s">
        <v>171</v>
      </c>
      <c r="E63" s="83">
        <v>1223224</v>
      </c>
      <c r="F63" s="16"/>
      <c r="G63" s="82" t="s">
        <v>67</v>
      </c>
      <c r="H63" s="83">
        <v>4098671</v>
      </c>
    </row>
    <row r="64" spans="1:8" x14ac:dyDescent="0.2">
      <c r="A64" s="82" t="s">
        <v>37</v>
      </c>
      <c r="B64" s="85">
        <v>1943235</v>
      </c>
      <c r="C64" s="16"/>
      <c r="D64" s="82" t="s">
        <v>172</v>
      </c>
      <c r="E64" s="83">
        <v>768727</v>
      </c>
      <c r="F64" s="16"/>
      <c r="G64" s="63"/>
      <c r="H64" s="86"/>
    </row>
    <row r="65" spans="1:8" x14ac:dyDescent="0.2">
      <c r="A65" s="82" t="s">
        <v>173</v>
      </c>
      <c r="B65" s="85">
        <v>3558491</v>
      </c>
      <c r="C65" s="16"/>
      <c r="D65" s="82" t="s">
        <v>174</v>
      </c>
      <c r="E65" s="83">
        <v>1925501</v>
      </c>
      <c r="F65" s="16"/>
      <c r="G65" s="63"/>
      <c r="H65" s="63"/>
    </row>
    <row r="66" spans="1:8" x14ac:dyDescent="0.2">
      <c r="A66" s="63"/>
      <c r="B66" s="84"/>
      <c r="C66" s="16"/>
      <c r="D66" s="82" t="s">
        <v>175</v>
      </c>
      <c r="E66" s="83">
        <v>1245191</v>
      </c>
      <c r="F66" s="16"/>
      <c r="G66" s="63"/>
      <c r="H66" s="63"/>
    </row>
    <row r="67" spans="1:8" x14ac:dyDescent="0.2">
      <c r="A67" s="63"/>
      <c r="B67" s="63"/>
      <c r="C67" s="16"/>
      <c r="D67" s="82" t="s">
        <v>176</v>
      </c>
      <c r="E67" s="83">
        <v>857323</v>
      </c>
      <c r="F67" s="16"/>
      <c r="G67" s="63"/>
      <c r="H67" s="63"/>
    </row>
    <row r="68" spans="1:8" x14ac:dyDescent="0.2">
      <c r="A68" s="63"/>
      <c r="B68" s="63"/>
      <c r="C68" s="16"/>
      <c r="D68" s="82" t="s">
        <v>177</v>
      </c>
      <c r="E68" s="83">
        <v>925494</v>
      </c>
      <c r="F68" s="16"/>
      <c r="G68" s="63"/>
      <c r="H68" s="63"/>
    </row>
    <row r="69" spans="1:8" x14ac:dyDescent="0.2">
      <c r="A69" s="63"/>
      <c r="B69" s="63"/>
      <c r="C69" s="16"/>
      <c r="D69" s="82" t="s">
        <v>178</v>
      </c>
      <c r="E69" s="83">
        <v>2031187</v>
      </c>
      <c r="F69" s="16"/>
      <c r="G69" s="63"/>
      <c r="H69" s="63"/>
    </row>
    <row r="70" spans="1:8" x14ac:dyDescent="0.2">
      <c r="A70" s="63"/>
      <c r="B70" s="63"/>
      <c r="C70" s="16"/>
      <c r="D70" s="82" t="s">
        <v>63</v>
      </c>
      <c r="E70" s="83">
        <v>6392864</v>
      </c>
      <c r="F70" s="16"/>
      <c r="G70" s="63"/>
      <c r="H70" s="63"/>
    </row>
    <row r="71" spans="1:8" x14ac:dyDescent="0.2">
      <c r="A71" s="63"/>
      <c r="B71" s="63"/>
      <c r="C71" s="16"/>
      <c r="D71" s="63"/>
      <c r="E71" s="86"/>
      <c r="F71" s="16"/>
      <c r="G71" s="63"/>
      <c r="H71" s="63"/>
    </row>
    <row r="72" spans="1:8" x14ac:dyDescent="0.2">
      <c r="A72" s="82" t="s">
        <v>33</v>
      </c>
      <c r="B72" s="83">
        <f>SUM(B52:B71)</f>
        <v>24082087</v>
      </c>
      <c r="C72" s="16"/>
      <c r="D72" s="82" t="s">
        <v>33</v>
      </c>
      <c r="E72" s="83">
        <f>SUM(E52:E71)</f>
        <v>29193131</v>
      </c>
      <c r="F72" s="18"/>
      <c r="G72" s="82" t="s">
        <v>33</v>
      </c>
      <c r="H72" s="83">
        <f>SUM(H52:H71)</f>
        <v>25867296</v>
      </c>
    </row>
    <row r="73" spans="1:8" x14ac:dyDescent="0.2">
      <c r="A73" s="13"/>
    </row>
    <row r="74" spans="1:8" x14ac:dyDescent="0.2">
      <c r="A74" s="126" t="s">
        <v>179</v>
      </c>
      <c r="B74" s="126"/>
      <c r="C74" s="14"/>
      <c r="D74" s="126" t="s">
        <v>180</v>
      </c>
      <c r="E74" s="126"/>
      <c r="F74" s="14"/>
      <c r="G74" s="126" t="s">
        <v>181</v>
      </c>
      <c r="H74" s="126"/>
    </row>
    <row r="75" spans="1:8" x14ac:dyDescent="0.2">
      <c r="A75" s="82" t="s">
        <v>61</v>
      </c>
      <c r="B75" s="87">
        <v>9442186</v>
      </c>
      <c r="C75" s="12"/>
      <c r="D75" s="82" t="s">
        <v>69</v>
      </c>
      <c r="E75" s="87">
        <v>5033119</v>
      </c>
      <c r="F75" s="12"/>
      <c r="G75" s="82" t="s">
        <v>182</v>
      </c>
      <c r="H75" s="87">
        <v>3824478</v>
      </c>
    </row>
    <row r="76" spans="1:8" x14ac:dyDescent="0.2">
      <c r="A76" s="82" t="s">
        <v>183</v>
      </c>
      <c r="B76" s="87">
        <v>883332</v>
      </c>
      <c r="C76" s="12"/>
      <c r="D76" s="82" t="s">
        <v>44</v>
      </c>
      <c r="E76" s="87">
        <v>494107</v>
      </c>
      <c r="F76" s="12"/>
      <c r="G76" s="82" t="s">
        <v>35</v>
      </c>
      <c r="H76" s="87">
        <v>224664</v>
      </c>
    </row>
    <row r="77" spans="1:8" x14ac:dyDescent="0.2">
      <c r="A77" s="82" t="s">
        <v>184</v>
      </c>
      <c r="B77" s="87">
        <v>1035160</v>
      </c>
      <c r="C77" s="12"/>
      <c r="D77" s="82" t="s">
        <v>74</v>
      </c>
      <c r="E77" s="87">
        <v>554041</v>
      </c>
      <c r="F77" s="12"/>
      <c r="G77" s="82" t="s">
        <v>185</v>
      </c>
      <c r="H77" s="87">
        <v>994323</v>
      </c>
    </row>
    <row r="78" spans="1:8" x14ac:dyDescent="0.2">
      <c r="A78" s="82" t="s">
        <v>186</v>
      </c>
      <c r="B78" s="87">
        <v>1235865</v>
      </c>
      <c r="C78" s="12"/>
      <c r="D78" s="82" t="s">
        <v>187</v>
      </c>
      <c r="E78" s="87">
        <v>2057111</v>
      </c>
      <c r="F78" s="12"/>
      <c r="G78" s="82" t="s">
        <v>188</v>
      </c>
      <c r="H78" s="87">
        <v>1540834</v>
      </c>
    </row>
    <row r="79" spans="1:8" x14ac:dyDescent="0.2">
      <c r="A79" s="82" t="s">
        <v>189</v>
      </c>
      <c r="B79" s="87">
        <v>1485363</v>
      </c>
      <c r="C79" s="12"/>
      <c r="D79" s="82" t="s">
        <v>190</v>
      </c>
      <c r="E79" s="87">
        <v>1786329</v>
      </c>
      <c r="F79" s="12"/>
      <c r="G79" s="82" t="s">
        <v>191</v>
      </c>
      <c r="H79" s="87">
        <v>1378632</v>
      </c>
    </row>
    <row r="80" spans="1:8" x14ac:dyDescent="0.2">
      <c r="A80" s="82" t="s">
        <v>192</v>
      </c>
      <c r="B80" s="87">
        <v>1038257</v>
      </c>
      <c r="C80" s="12"/>
      <c r="D80" s="82" t="s">
        <v>40</v>
      </c>
      <c r="E80" s="87">
        <v>381617</v>
      </c>
      <c r="F80" s="12"/>
      <c r="G80" s="82" t="s">
        <v>193</v>
      </c>
      <c r="H80" s="87">
        <v>1699796</v>
      </c>
    </row>
    <row r="81" spans="1:8" x14ac:dyDescent="0.2">
      <c r="A81" s="82" t="s">
        <v>194</v>
      </c>
      <c r="B81" s="87">
        <v>1139171</v>
      </c>
      <c r="C81" s="12"/>
      <c r="D81" s="82" t="s">
        <v>80</v>
      </c>
      <c r="E81" s="87">
        <v>1047588</v>
      </c>
      <c r="F81" s="12"/>
      <c r="G81" s="82" t="s">
        <v>195</v>
      </c>
      <c r="H81" s="87">
        <v>2107541</v>
      </c>
    </row>
    <row r="82" spans="1:8" x14ac:dyDescent="0.2">
      <c r="A82" s="82" t="s">
        <v>196</v>
      </c>
      <c r="B82" s="87">
        <v>2150767</v>
      </c>
      <c r="C82" s="12"/>
      <c r="D82" s="82" t="s">
        <v>52</v>
      </c>
      <c r="E82" s="87">
        <v>464105</v>
      </c>
      <c r="F82" s="12"/>
      <c r="G82" s="82" t="s">
        <v>197</v>
      </c>
      <c r="H82" s="87">
        <v>1100355</v>
      </c>
    </row>
    <row r="83" spans="1:8" x14ac:dyDescent="0.2">
      <c r="A83" s="82" t="s">
        <v>198</v>
      </c>
      <c r="B83" s="87">
        <v>1571221</v>
      </c>
      <c r="C83" s="12"/>
      <c r="D83" s="82" t="s">
        <v>199</v>
      </c>
      <c r="E83" s="87">
        <v>755294</v>
      </c>
      <c r="F83" s="12"/>
      <c r="G83" s="82" t="s">
        <v>51</v>
      </c>
      <c r="H83" s="87">
        <v>942389</v>
      </c>
    </row>
    <row r="84" spans="1:8" x14ac:dyDescent="0.2">
      <c r="A84" s="82" t="s">
        <v>200</v>
      </c>
      <c r="B84" s="87">
        <v>3285094</v>
      </c>
      <c r="C84" s="12"/>
      <c r="D84" s="82" t="s">
        <v>143</v>
      </c>
      <c r="E84" s="87">
        <v>829934</v>
      </c>
      <c r="F84" s="12"/>
      <c r="G84" s="82" t="s">
        <v>201</v>
      </c>
      <c r="H84" s="87">
        <v>880868</v>
      </c>
    </row>
    <row r="85" spans="1:8" x14ac:dyDescent="0.2">
      <c r="A85" s="63"/>
      <c r="B85" s="84"/>
      <c r="C85" s="12"/>
      <c r="D85" s="82" t="s">
        <v>202</v>
      </c>
      <c r="E85" s="87">
        <v>1265280</v>
      </c>
      <c r="F85" s="12"/>
      <c r="G85" s="82" t="s">
        <v>203</v>
      </c>
      <c r="H85" s="87">
        <v>1089447</v>
      </c>
    </row>
    <row r="86" spans="1:8" x14ac:dyDescent="0.2">
      <c r="A86" s="63"/>
      <c r="B86" s="63"/>
      <c r="C86" s="12"/>
      <c r="D86" s="82" t="s">
        <v>48</v>
      </c>
      <c r="E86" s="87">
        <v>529636</v>
      </c>
      <c r="F86" s="12"/>
      <c r="G86" s="82" t="s">
        <v>175</v>
      </c>
      <c r="H86" s="87">
        <v>1073018</v>
      </c>
    </row>
    <row r="87" spans="1:8" x14ac:dyDescent="0.2">
      <c r="A87" s="63"/>
      <c r="B87" s="63"/>
      <c r="C87" s="12"/>
      <c r="D87" s="82" t="s">
        <v>204</v>
      </c>
      <c r="E87" s="87">
        <v>1120311</v>
      </c>
      <c r="F87" s="12"/>
      <c r="G87" s="82" t="s">
        <v>205</v>
      </c>
      <c r="H87" s="87">
        <v>1414346</v>
      </c>
    </row>
    <row r="88" spans="1:8" x14ac:dyDescent="0.2">
      <c r="A88" s="63"/>
      <c r="B88" s="63"/>
      <c r="C88" s="12"/>
      <c r="D88" s="82" t="s">
        <v>206</v>
      </c>
      <c r="E88" s="87">
        <v>1861127</v>
      </c>
      <c r="F88" s="12"/>
      <c r="G88" s="82" t="s">
        <v>49</v>
      </c>
      <c r="H88" s="87">
        <v>936578</v>
      </c>
    </row>
    <row r="89" spans="1:8" x14ac:dyDescent="0.2">
      <c r="A89" s="63"/>
      <c r="B89" s="63"/>
      <c r="C89" s="12"/>
      <c r="D89" s="82" t="s">
        <v>207</v>
      </c>
      <c r="E89" s="87">
        <v>1963246</v>
      </c>
      <c r="F89" s="12"/>
      <c r="G89" s="82" t="s">
        <v>46</v>
      </c>
      <c r="H89" s="87">
        <v>797205</v>
      </c>
    </row>
    <row r="90" spans="1:8" x14ac:dyDescent="0.2">
      <c r="A90" s="63"/>
      <c r="B90" s="63"/>
      <c r="C90" s="12"/>
      <c r="D90" s="82" t="s">
        <v>208</v>
      </c>
      <c r="E90" s="87">
        <v>1777957</v>
      </c>
      <c r="F90" s="12"/>
      <c r="G90" s="82" t="s">
        <v>50</v>
      </c>
      <c r="H90" s="87">
        <v>921872</v>
      </c>
    </row>
    <row r="91" spans="1:8" x14ac:dyDescent="0.2">
      <c r="A91" s="63"/>
      <c r="B91" s="63"/>
      <c r="C91" s="12"/>
      <c r="D91" s="82" t="s">
        <v>209</v>
      </c>
      <c r="E91" s="87">
        <v>2553973</v>
      </c>
      <c r="F91" s="12"/>
      <c r="G91" s="82" t="s">
        <v>120</v>
      </c>
      <c r="H91" s="87">
        <v>1132571</v>
      </c>
    </row>
    <row r="92" spans="1:8" x14ac:dyDescent="0.2">
      <c r="A92" s="63"/>
      <c r="B92" s="63"/>
      <c r="C92" s="12"/>
      <c r="D92" s="82" t="s">
        <v>210</v>
      </c>
      <c r="E92" s="87">
        <v>2191081</v>
      </c>
      <c r="F92" s="12"/>
      <c r="G92" s="82" t="s">
        <v>211</v>
      </c>
      <c r="H92" s="87">
        <v>1011933</v>
      </c>
    </row>
    <row r="93" spans="1:8" x14ac:dyDescent="0.2">
      <c r="A93" s="63"/>
      <c r="B93" s="63"/>
      <c r="C93" s="12"/>
      <c r="D93" s="82" t="s">
        <v>212</v>
      </c>
      <c r="E93" s="87">
        <v>1439462</v>
      </c>
      <c r="F93" s="12"/>
      <c r="G93" s="82" t="s">
        <v>213</v>
      </c>
      <c r="H93" s="87">
        <v>2652084</v>
      </c>
    </row>
    <row r="94" spans="1:8" x14ac:dyDescent="0.2">
      <c r="A94" s="63"/>
      <c r="B94" s="63"/>
      <c r="C94" s="12"/>
      <c r="D94" s="82" t="s">
        <v>214</v>
      </c>
      <c r="E94" s="87">
        <v>1629889</v>
      </c>
      <c r="F94" s="12"/>
      <c r="G94" s="82" t="s">
        <v>37</v>
      </c>
      <c r="H94" s="87">
        <v>1310513</v>
      </c>
    </row>
    <row r="95" spans="1:8" x14ac:dyDescent="0.2">
      <c r="A95" s="63"/>
      <c r="B95" s="63"/>
      <c r="C95" s="12"/>
      <c r="D95" s="82" t="s">
        <v>66</v>
      </c>
      <c r="E95" s="87">
        <v>4818903</v>
      </c>
      <c r="F95" s="12"/>
      <c r="G95" s="82"/>
      <c r="H95" s="82"/>
    </row>
    <row r="96" spans="1:8" x14ac:dyDescent="0.2">
      <c r="A96" s="63"/>
      <c r="B96" s="63"/>
      <c r="C96" s="12"/>
      <c r="D96" s="63"/>
      <c r="E96" s="82"/>
      <c r="F96" s="12"/>
      <c r="G96" s="82"/>
      <c r="H96" s="82"/>
    </row>
    <row r="97" spans="1:8" x14ac:dyDescent="0.2">
      <c r="A97" s="82" t="s">
        <v>33</v>
      </c>
      <c r="B97" s="87">
        <f>SUM(B75:B96)</f>
        <v>23266416</v>
      </c>
      <c r="C97" s="11"/>
      <c r="D97" s="82" t="s">
        <v>33</v>
      </c>
      <c r="E97" s="87">
        <f>SUM(E75:E96)</f>
        <v>34554110</v>
      </c>
      <c r="F97" s="12"/>
      <c r="G97" s="82" t="s">
        <v>33</v>
      </c>
      <c r="H97" s="87">
        <f>SUM(H75:H96)</f>
        <v>27033447</v>
      </c>
    </row>
    <row r="100" spans="1:8" x14ac:dyDescent="0.2">
      <c r="D100" s="126" t="str">
        <f>A2</f>
        <v>JULIO - SEPTIEMBRE 2017</v>
      </c>
      <c r="E100" s="126"/>
    </row>
    <row r="101" spans="1:8" x14ac:dyDescent="0.2">
      <c r="D101" s="88"/>
      <c r="E101" s="88"/>
    </row>
    <row r="102" spans="1:8" x14ac:dyDescent="0.2">
      <c r="D102" s="89" t="s">
        <v>215</v>
      </c>
      <c r="E102" s="90">
        <f>B30+E30+H30+B48+E48+H48+B72+E72+H72+B97+E97+H97</f>
        <v>375421726</v>
      </c>
    </row>
    <row r="104" spans="1:8" ht="30.75" customHeight="1" x14ac:dyDescent="0.2">
      <c r="A104" s="127" t="str">
        <f>'POR TIPO'!A22</f>
        <v>* El total contempla el rubro de beneficiados por la cancelación de doble pago de la correspondencia Pantitlán, el cual asciende a 12,821,739</v>
      </c>
      <c r="B104" s="127"/>
      <c r="C104" s="127"/>
      <c r="D104" s="127"/>
      <c r="E104" s="127"/>
      <c r="F104" s="127"/>
      <c r="G104" s="127"/>
      <c r="H104" s="127"/>
    </row>
  </sheetData>
  <mergeCells count="16">
    <mergeCell ref="A104:H104"/>
    <mergeCell ref="A34:B34"/>
    <mergeCell ref="D34:E34"/>
    <mergeCell ref="G34:H34"/>
    <mergeCell ref="A4:B4"/>
    <mergeCell ref="A1:H1"/>
    <mergeCell ref="A2:H2"/>
    <mergeCell ref="D4:E4"/>
    <mergeCell ref="G4:H4"/>
    <mergeCell ref="D100:E100"/>
    <mergeCell ref="A51:B51"/>
    <mergeCell ref="D51:E51"/>
    <mergeCell ref="G51:H51"/>
    <mergeCell ref="A74:B74"/>
    <mergeCell ref="D74:E74"/>
    <mergeCell ref="G74:H7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  <rowBreaks count="3" manualBreakCount="3">
    <brk id="31" max="16383" man="1"/>
    <brk id="49" max="16383" man="1"/>
    <brk id="7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98"/>
  <sheetViews>
    <sheetView workbookViewId="0">
      <selection activeCell="N8" sqref="N8"/>
    </sheetView>
  </sheetViews>
  <sheetFormatPr baseColWidth="10" defaultRowHeight="15" x14ac:dyDescent="0.25"/>
  <cols>
    <col min="2" max="2" width="13.7109375" bestFit="1" customWidth="1"/>
    <col min="3" max="3" width="19.140625" customWidth="1"/>
    <col min="7" max="7" width="16.85546875" style="45" bestFit="1" customWidth="1"/>
    <col min="9" max="9" width="6.7109375" customWidth="1"/>
    <col min="10" max="10" width="6.28515625" style="105" customWidth="1"/>
    <col min="11" max="11" width="20.85546875" bestFit="1" customWidth="1"/>
  </cols>
  <sheetData>
    <row r="2" spans="2:12" x14ac:dyDescent="0.25">
      <c r="C2" t="s">
        <v>277</v>
      </c>
      <c r="G2" s="45" t="s">
        <v>284</v>
      </c>
    </row>
    <row r="3" spans="2:12" x14ac:dyDescent="0.25">
      <c r="C3" t="s">
        <v>259</v>
      </c>
      <c r="G3" s="94">
        <f>(((G9/3)/226.488)/1000)</f>
        <v>308.82628793804969</v>
      </c>
      <c r="I3" t="s">
        <v>294</v>
      </c>
      <c r="J3" s="105" t="s">
        <v>291</v>
      </c>
      <c r="K3" t="s">
        <v>292</v>
      </c>
      <c r="L3" t="s">
        <v>293</v>
      </c>
    </row>
    <row r="4" spans="2:12" x14ac:dyDescent="0.25">
      <c r="B4" s="69">
        <v>0.872</v>
      </c>
      <c r="C4" s="91">
        <v>1.014</v>
      </c>
      <c r="D4" s="92">
        <f>(B4+C4)/2</f>
        <v>0.94300000000000006</v>
      </c>
      <c r="I4">
        <v>45</v>
      </c>
      <c r="J4" s="105">
        <v>3</v>
      </c>
      <c r="K4" t="s">
        <v>58</v>
      </c>
      <c r="L4" s="104">
        <v>111119</v>
      </c>
    </row>
    <row r="5" spans="2:12" x14ac:dyDescent="0.25">
      <c r="B5" s="69">
        <v>0.92410000000000003</v>
      </c>
      <c r="C5" s="91">
        <v>0.94920000000000004</v>
      </c>
      <c r="D5" s="92">
        <f t="shared" ref="D5:D6" si="0">(B5+C5)/2</f>
        <v>0.93664999999999998</v>
      </c>
      <c r="G5" s="45" t="s">
        <v>229</v>
      </c>
      <c r="I5">
        <v>145</v>
      </c>
      <c r="J5" s="105" t="s">
        <v>60</v>
      </c>
      <c r="K5" t="s">
        <v>61</v>
      </c>
      <c r="L5" s="104">
        <v>110340</v>
      </c>
    </row>
    <row r="6" spans="2:12" x14ac:dyDescent="0.25">
      <c r="B6" s="69">
        <v>0.91910000000000003</v>
      </c>
      <c r="C6" s="91">
        <v>0.9456</v>
      </c>
      <c r="D6" s="92">
        <f t="shared" si="0"/>
        <v>0.93235000000000001</v>
      </c>
      <c r="G6" s="95">
        <v>71122659.423668995</v>
      </c>
      <c r="H6" t="s">
        <v>285</v>
      </c>
      <c r="I6">
        <v>21</v>
      </c>
      <c r="J6" s="105">
        <v>2</v>
      </c>
      <c r="K6" t="s">
        <v>90</v>
      </c>
      <c r="L6" s="104">
        <v>107970</v>
      </c>
    </row>
    <row r="7" spans="2:12" x14ac:dyDescent="0.25">
      <c r="B7" t="s">
        <v>279</v>
      </c>
      <c r="C7" t="s">
        <v>278</v>
      </c>
      <c r="D7" t="s">
        <v>280</v>
      </c>
      <c r="G7" s="95">
        <v>71646168.343911007</v>
      </c>
      <c r="H7" t="s">
        <v>286</v>
      </c>
      <c r="I7">
        <v>88</v>
      </c>
      <c r="J7" s="105">
        <v>5</v>
      </c>
      <c r="K7" t="s">
        <v>61</v>
      </c>
      <c r="L7" s="104">
        <v>104415</v>
      </c>
    </row>
    <row r="8" spans="2:12" x14ac:dyDescent="0.25">
      <c r="G8" s="95">
        <v>67067517.139959</v>
      </c>
      <c r="H8" t="s">
        <v>287</v>
      </c>
      <c r="I8">
        <v>133</v>
      </c>
      <c r="J8" s="105">
        <v>9</v>
      </c>
      <c r="K8" t="s">
        <v>61</v>
      </c>
      <c r="L8" s="104">
        <v>84678</v>
      </c>
    </row>
    <row r="9" spans="2:12" x14ac:dyDescent="0.25">
      <c r="G9" s="95">
        <f>SUM(G6:G8)</f>
        <v>209836344.90753901</v>
      </c>
      <c r="I9">
        <v>132</v>
      </c>
      <c r="J9" s="105">
        <v>8</v>
      </c>
      <c r="K9" t="s">
        <v>63</v>
      </c>
      <c r="L9" s="104">
        <v>77989</v>
      </c>
    </row>
    <row r="10" spans="2:12" x14ac:dyDescent="0.25">
      <c r="I10">
        <v>20</v>
      </c>
      <c r="J10" s="105">
        <v>1</v>
      </c>
      <c r="K10" t="s">
        <v>65</v>
      </c>
      <c r="L10" s="104">
        <v>77413</v>
      </c>
    </row>
    <row r="11" spans="2:12" x14ac:dyDescent="0.25">
      <c r="G11" s="93"/>
      <c r="I11">
        <v>65</v>
      </c>
      <c r="J11" s="105">
        <v>3</v>
      </c>
      <c r="K11" t="s">
        <v>62</v>
      </c>
      <c r="L11" s="104">
        <v>76678</v>
      </c>
    </row>
    <row r="12" spans="2:12" x14ac:dyDescent="0.25">
      <c r="I12">
        <v>44</v>
      </c>
      <c r="J12" s="105">
        <v>2</v>
      </c>
      <c r="K12" t="s">
        <v>59</v>
      </c>
      <c r="L12" s="104">
        <v>74118</v>
      </c>
    </row>
    <row r="13" spans="2:12" x14ac:dyDescent="0.25">
      <c r="I13">
        <v>33</v>
      </c>
      <c r="J13" s="105">
        <v>2</v>
      </c>
      <c r="K13" t="s">
        <v>64</v>
      </c>
      <c r="L13" s="104">
        <v>63861</v>
      </c>
    </row>
    <row r="14" spans="2:12" x14ac:dyDescent="0.25">
      <c r="I14">
        <v>155</v>
      </c>
      <c r="J14" s="105" t="s">
        <v>39</v>
      </c>
      <c r="K14" t="s">
        <v>69</v>
      </c>
      <c r="L14" s="104">
        <v>60204</v>
      </c>
    </row>
    <row r="15" spans="2:12" x14ac:dyDescent="0.25">
      <c r="I15">
        <v>15</v>
      </c>
      <c r="J15" s="105">
        <v>1</v>
      </c>
      <c r="K15" t="s">
        <v>70</v>
      </c>
      <c r="L15" s="104">
        <v>59508</v>
      </c>
    </row>
    <row r="16" spans="2:12" x14ac:dyDescent="0.25">
      <c r="I16">
        <v>175</v>
      </c>
      <c r="J16" s="105" t="s">
        <v>39</v>
      </c>
      <c r="K16" t="s">
        <v>66</v>
      </c>
      <c r="L16" s="104">
        <v>57351</v>
      </c>
    </row>
    <row r="17" spans="7:12" x14ac:dyDescent="0.25">
      <c r="I17">
        <v>2</v>
      </c>
      <c r="J17" s="105">
        <v>1</v>
      </c>
      <c r="K17" t="s">
        <v>68</v>
      </c>
      <c r="L17" s="104">
        <v>53184</v>
      </c>
    </row>
    <row r="18" spans="7:12" x14ac:dyDescent="0.25">
      <c r="I18">
        <v>17</v>
      </c>
      <c r="J18" s="105">
        <v>1</v>
      </c>
      <c r="K18" t="s">
        <v>72</v>
      </c>
      <c r="L18" s="104">
        <v>52205</v>
      </c>
    </row>
    <row r="19" spans="7:12" x14ac:dyDescent="0.25">
      <c r="I19">
        <v>144</v>
      </c>
      <c r="J19" s="105">
        <v>9</v>
      </c>
      <c r="K19" t="s">
        <v>67</v>
      </c>
      <c r="L19" s="104">
        <v>49744</v>
      </c>
    </row>
    <row r="20" spans="7:12" x14ac:dyDescent="0.25">
      <c r="G20" s="96"/>
      <c r="I20">
        <v>176</v>
      </c>
      <c r="J20" s="105">
        <v>12</v>
      </c>
      <c r="K20" t="s">
        <v>182</v>
      </c>
      <c r="L20" s="104">
        <v>47849</v>
      </c>
    </row>
    <row r="21" spans="7:12" x14ac:dyDescent="0.25">
      <c r="G21" s="97"/>
      <c r="I21">
        <v>142</v>
      </c>
      <c r="J21" s="105">
        <v>9</v>
      </c>
      <c r="K21" t="s">
        <v>166</v>
      </c>
      <c r="L21" s="104">
        <v>46867</v>
      </c>
    </row>
    <row r="22" spans="7:12" x14ac:dyDescent="0.25">
      <c r="G22" s="97"/>
      <c r="I22">
        <v>113</v>
      </c>
      <c r="J22" s="105">
        <v>7</v>
      </c>
      <c r="K22" t="s">
        <v>173</v>
      </c>
      <c r="L22" s="104">
        <v>45647</v>
      </c>
    </row>
    <row r="23" spans="7:12" x14ac:dyDescent="0.25">
      <c r="G23" s="98"/>
      <c r="I23">
        <v>1</v>
      </c>
      <c r="J23" s="105">
        <v>1</v>
      </c>
      <c r="K23" t="s">
        <v>61</v>
      </c>
      <c r="L23" s="104">
        <v>45308</v>
      </c>
    </row>
    <row r="24" spans="7:12" x14ac:dyDescent="0.25">
      <c r="G24" s="98"/>
      <c r="I24">
        <v>9</v>
      </c>
      <c r="J24" s="105">
        <v>1</v>
      </c>
      <c r="K24" t="s">
        <v>71</v>
      </c>
      <c r="L24" s="104">
        <v>43592</v>
      </c>
    </row>
    <row r="25" spans="7:12" x14ac:dyDescent="0.25">
      <c r="G25" s="98"/>
      <c r="I25">
        <v>64</v>
      </c>
      <c r="J25" s="105">
        <v>3</v>
      </c>
      <c r="K25" t="s">
        <v>73</v>
      </c>
      <c r="L25" s="104">
        <v>42159</v>
      </c>
    </row>
    <row r="26" spans="7:12" x14ac:dyDescent="0.25">
      <c r="G26" s="98"/>
      <c r="I26">
        <v>154</v>
      </c>
      <c r="J26" s="105" t="s">
        <v>60</v>
      </c>
      <c r="K26" t="s">
        <v>200</v>
      </c>
      <c r="L26" s="104">
        <v>40716</v>
      </c>
    </row>
    <row r="27" spans="7:12" x14ac:dyDescent="0.25">
      <c r="G27" s="98"/>
      <c r="I27">
        <v>100</v>
      </c>
      <c r="J27" s="105">
        <v>7</v>
      </c>
      <c r="K27" t="s">
        <v>129</v>
      </c>
      <c r="L27" s="104">
        <v>37701</v>
      </c>
    </row>
    <row r="28" spans="7:12" x14ac:dyDescent="0.25">
      <c r="I28">
        <v>106</v>
      </c>
      <c r="J28" s="105">
        <v>7</v>
      </c>
      <c r="K28" t="s">
        <v>160</v>
      </c>
      <c r="L28" s="104">
        <v>37603</v>
      </c>
    </row>
    <row r="29" spans="7:12" x14ac:dyDescent="0.25">
      <c r="I29">
        <v>27</v>
      </c>
      <c r="J29" s="105">
        <v>2</v>
      </c>
      <c r="K29" t="s">
        <v>96</v>
      </c>
      <c r="L29" s="104">
        <v>36720</v>
      </c>
    </row>
    <row r="30" spans="7:12" x14ac:dyDescent="0.25">
      <c r="I30">
        <v>16</v>
      </c>
      <c r="J30" s="105">
        <v>1</v>
      </c>
      <c r="K30" t="s">
        <v>86</v>
      </c>
      <c r="L30" s="104">
        <v>36166</v>
      </c>
    </row>
    <row r="31" spans="7:12" x14ac:dyDescent="0.25">
      <c r="I31">
        <v>107</v>
      </c>
      <c r="J31" s="105">
        <v>7</v>
      </c>
      <c r="K31" t="s">
        <v>161</v>
      </c>
      <c r="L31" s="104">
        <v>35488</v>
      </c>
    </row>
    <row r="32" spans="7:12" x14ac:dyDescent="0.25">
      <c r="I32">
        <v>46</v>
      </c>
      <c r="J32" s="105">
        <v>3</v>
      </c>
      <c r="K32" t="s">
        <v>36</v>
      </c>
      <c r="L32" s="104">
        <v>35403</v>
      </c>
    </row>
    <row r="33" spans="9:12" x14ac:dyDescent="0.25">
      <c r="I33">
        <v>63</v>
      </c>
      <c r="J33" s="105">
        <v>3</v>
      </c>
      <c r="K33" t="s">
        <v>295</v>
      </c>
      <c r="L33" s="104">
        <v>35248</v>
      </c>
    </row>
    <row r="34" spans="9:12" x14ac:dyDescent="0.25">
      <c r="I34">
        <v>194</v>
      </c>
      <c r="J34" s="105">
        <v>12</v>
      </c>
      <c r="K34" t="s">
        <v>213</v>
      </c>
      <c r="L34" s="104">
        <v>34403</v>
      </c>
    </row>
    <row r="35" spans="9:12" x14ac:dyDescent="0.25">
      <c r="I35">
        <v>48</v>
      </c>
      <c r="J35" s="105">
        <v>3</v>
      </c>
      <c r="K35" t="s">
        <v>111</v>
      </c>
      <c r="L35" s="104">
        <v>34101</v>
      </c>
    </row>
    <row r="36" spans="9:12" x14ac:dyDescent="0.25">
      <c r="I36">
        <v>23</v>
      </c>
      <c r="J36" s="105">
        <v>2</v>
      </c>
      <c r="K36" t="s">
        <v>92</v>
      </c>
      <c r="L36" s="104">
        <v>33842</v>
      </c>
    </row>
    <row r="37" spans="9:12" x14ac:dyDescent="0.25">
      <c r="I37">
        <v>134</v>
      </c>
      <c r="J37" s="105">
        <v>9</v>
      </c>
      <c r="K37" t="s">
        <v>150</v>
      </c>
      <c r="L37" s="104">
        <v>33661</v>
      </c>
    </row>
    <row r="38" spans="9:12" x14ac:dyDescent="0.25">
      <c r="I38">
        <v>19</v>
      </c>
      <c r="J38" s="105">
        <v>1</v>
      </c>
      <c r="K38" t="s">
        <v>67</v>
      </c>
      <c r="L38" s="104">
        <v>32822</v>
      </c>
    </row>
    <row r="39" spans="9:12" x14ac:dyDescent="0.25">
      <c r="I39">
        <v>10</v>
      </c>
      <c r="J39" s="105">
        <v>1</v>
      </c>
      <c r="K39" t="s">
        <v>81</v>
      </c>
      <c r="L39" s="104">
        <v>32617</v>
      </c>
    </row>
    <row r="40" spans="9:12" x14ac:dyDescent="0.25">
      <c r="I40">
        <v>3</v>
      </c>
      <c r="J40" s="105">
        <v>1</v>
      </c>
      <c r="K40" t="s">
        <v>76</v>
      </c>
      <c r="L40" s="104">
        <v>32354</v>
      </c>
    </row>
    <row r="41" spans="9:12" x14ac:dyDescent="0.25">
      <c r="I41">
        <v>76</v>
      </c>
      <c r="J41" s="105">
        <v>5</v>
      </c>
      <c r="K41" t="s">
        <v>128</v>
      </c>
      <c r="L41" s="104">
        <v>31733</v>
      </c>
    </row>
    <row r="42" spans="9:12" x14ac:dyDescent="0.25">
      <c r="I42">
        <v>7</v>
      </c>
      <c r="J42" s="105">
        <v>1</v>
      </c>
      <c r="K42" t="s">
        <v>80</v>
      </c>
      <c r="L42" s="104">
        <v>31494</v>
      </c>
    </row>
    <row r="43" spans="9:12" x14ac:dyDescent="0.25">
      <c r="I43">
        <v>57</v>
      </c>
      <c r="J43" s="105">
        <v>3</v>
      </c>
      <c r="K43" t="s">
        <v>117</v>
      </c>
      <c r="L43" s="104">
        <v>31017</v>
      </c>
    </row>
    <row r="44" spans="9:12" x14ac:dyDescent="0.25">
      <c r="I44">
        <v>171</v>
      </c>
      <c r="J44" s="105" t="s">
        <v>39</v>
      </c>
      <c r="K44" t="s">
        <v>209</v>
      </c>
      <c r="L44" s="104">
        <v>30221</v>
      </c>
    </row>
    <row r="45" spans="9:12" x14ac:dyDescent="0.25">
      <c r="I45">
        <v>99</v>
      </c>
      <c r="J45" s="105">
        <v>6</v>
      </c>
      <c r="K45" t="s">
        <v>142</v>
      </c>
      <c r="L45" s="104">
        <v>30166</v>
      </c>
    </row>
    <row r="46" spans="9:12" x14ac:dyDescent="0.25">
      <c r="I46">
        <v>43</v>
      </c>
      <c r="J46" s="105">
        <v>2</v>
      </c>
      <c r="K46" t="s">
        <v>108</v>
      </c>
      <c r="L46" s="104">
        <v>29064</v>
      </c>
    </row>
    <row r="47" spans="9:12" x14ac:dyDescent="0.25">
      <c r="I47">
        <v>36</v>
      </c>
      <c r="J47" s="105">
        <v>2</v>
      </c>
      <c r="K47" t="s">
        <v>45</v>
      </c>
      <c r="L47" s="104">
        <v>28884</v>
      </c>
    </row>
    <row r="48" spans="9:12" x14ac:dyDescent="0.25">
      <c r="I48">
        <v>30</v>
      </c>
      <c r="J48" s="105">
        <v>2</v>
      </c>
      <c r="K48" t="s">
        <v>99</v>
      </c>
      <c r="L48" s="104">
        <v>28833</v>
      </c>
    </row>
    <row r="49" spans="9:12" x14ac:dyDescent="0.25">
      <c r="I49">
        <v>29</v>
      </c>
      <c r="J49" s="105">
        <v>2</v>
      </c>
      <c r="K49" t="s">
        <v>98</v>
      </c>
      <c r="L49" s="104">
        <v>28734</v>
      </c>
    </row>
    <row r="50" spans="9:12" x14ac:dyDescent="0.25">
      <c r="I50">
        <v>105</v>
      </c>
      <c r="J50" s="105">
        <v>7</v>
      </c>
      <c r="K50" t="s">
        <v>158</v>
      </c>
      <c r="L50" s="104">
        <v>28722</v>
      </c>
    </row>
    <row r="51" spans="9:12" x14ac:dyDescent="0.25">
      <c r="I51">
        <v>32</v>
      </c>
      <c r="J51" s="105">
        <v>2</v>
      </c>
      <c r="K51" t="s">
        <v>101</v>
      </c>
      <c r="L51" s="104">
        <v>28141</v>
      </c>
    </row>
    <row r="52" spans="9:12" x14ac:dyDescent="0.25">
      <c r="I52">
        <v>31</v>
      </c>
      <c r="J52" s="105">
        <v>2</v>
      </c>
      <c r="K52" t="s">
        <v>100</v>
      </c>
      <c r="L52" s="104">
        <v>27585</v>
      </c>
    </row>
    <row r="53" spans="9:12" x14ac:dyDescent="0.25">
      <c r="I53">
        <v>11</v>
      </c>
      <c r="J53" s="105">
        <v>1</v>
      </c>
      <c r="K53" t="s">
        <v>82</v>
      </c>
      <c r="L53" s="104">
        <v>27329</v>
      </c>
    </row>
    <row r="54" spans="9:12" x14ac:dyDescent="0.25">
      <c r="I54">
        <v>116</v>
      </c>
      <c r="J54" s="105">
        <v>8</v>
      </c>
      <c r="K54" t="s">
        <v>152</v>
      </c>
      <c r="L54" s="104">
        <v>27066</v>
      </c>
    </row>
    <row r="55" spans="9:12" x14ac:dyDescent="0.25">
      <c r="I55">
        <v>35</v>
      </c>
      <c r="J55" s="105">
        <v>2</v>
      </c>
      <c r="K55" t="s">
        <v>102</v>
      </c>
      <c r="L55" s="104">
        <v>26828</v>
      </c>
    </row>
    <row r="56" spans="9:12" x14ac:dyDescent="0.25">
      <c r="I56">
        <v>60</v>
      </c>
      <c r="J56" s="105">
        <v>3</v>
      </c>
      <c r="K56" t="s">
        <v>120</v>
      </c>
      <c r="L56" s="104">
        <v>26568</v>
      </c>
    </row>
    <row r="57" spans="9:12" x14ac:dyDescent="0.25">
      <c r="I57">
        <v>172</v>
      </c>
      <c r="J57" s="105" t="s">
        <v>39</v>
      </c>
      <c r="K57" t="s">
        <v>296</v>
      </c>
      <c r="L57" s="104">
        <v>26416</v>
      </c>
    </row>
    <row r="58" spans="9:12" x14ac:dyDescent="0.25">
      <c r="I58">
        <v>182</v>
      </c>
      <c r="J58" s="105">
        <v>12</v>
      </c>
      <c r="K58" t="s">
        <v>195</v>
      </c>
      <c r="L58" s="104">
        <v>25253</v>
      </c>
    </row>
    <row r="59" spans="9:12" x14ac:dyDescent="0.25">
      <c r="I59">
        <v>75</v>
      </c>
      <c r="J59" s="105">
        <v>4</v>
      </c>
      <c r="K59" t="s">
        <v>142</v>
      </c>
      <c r="L59" s="104">
        <v>25213</v>
      </c>
    </row>
    <row r="60" spans="9:12" x14ac:dyDescent="0.25">
      <c r="I60">
        <v>152</v>
      </c>
      <c r="J60" s="105" t="s">
        <v>60</v>
      </c>
      <c r="K60" t="s">
        <v>196</v>
      </c>
      <c r="L60" s="104">
        <v>25042</v>
      </c>
    </row>
    <row r="61" spans="9:12" x14ac:dyDescent="0.25">
      <c r="I61">
        <v>4</v>
      </c>
      <c r="J61" s="105">
        <v>1</v>
      </c>
      <c r="K61" t="s">
        <v>77</v>
      </c>
      <c r="L61" s="104">
        <v>24796</v>
      </c>
    </row>
    <row r="62" spans="9:12" x14ac:dyDescent="0.25">
      <c r="I62">
        <v>92</v>
      </c>
      <c r="J62" s="105">
        <v>6</v>
      </c>
      <c r="K62" t="s">
        <v>134</v>
      </c>
      <c r="L62" s="104">
        <v>24755</v>
      </c>
    </row>
    <row r="63" spans="9:12" x14ac:dyDescent="0.25">
      <c r="I63">
        <v>131</v>
      </c>
      <c r="J63" s="105">
        <v>8</v>
      </c>
      <c r="K63" t="s">
        <v>178</v>
      </c>
      <c r="L63" s="104">
        <v>24630</v>
      </c>
    </row>
    <row r="64" spans="9:12" x14ac:dyDescent="0.25">
      <c r="I64">
        <v>34</v>
      </c>
      <c r="J64" s="105">
        <v>2</v>
      </c>
      <c r="K64" t="s">
        <v>81</v>
      </c>
      <c r="L64" s="104">
        <v>24457</v>
      </c>
    </row>
    <row r="65" spans="9:12" x14ac:dyDescent="0.25">
      <c r="I65">
        <v>61</v>
      </c>
      <c r="J65" s="105">
        <v>3</v>
      </c>
      <c r="K65" t="s">
        <v>121</v>
      </c>
      <c r="L65" s="104">
        <v>24195</v>
      </c>
    </row>
    <row r="66" spans="9:12" x14ac:dyDescent="0.25">
      <c r="I66">
        <v>55</v>
      </c>
      <c r="J66" s="105">
        <v>3</v>
      </c>
      <c r="K66" t="s">
        <v>115</v>
      </c>
      <c r="L66" s="104">
        <v>24037</v>
      </c>
    </row>
    <row r="67" spans="9:12" x14ac:dyDescent="0.25">
      <c r="I67">
        <v>28</v>
      </c>
      <c r="J67" s="105">
        <v>2</v>
      </c>
      <c r="K67" t="s">
        <v>97</v>
      </c>
      <c r="L67" s="104">
        <v>23721</v>
      </c>
    </row>
    <row r="68" spans="9:12" x14ac:dyDescent="0.25">
      <c r="I68">
        <v>112</v>
      </c>
      <c r="J68" s="105">
        <v>7</v>
      </c>
      <c r="K68" t="s">
        <v>37</v>
      </c>
      <c r="L68" s="104">
        <v>23084</v>
      </c>
    </row>
    <row r="69" spans="9:12" x14ac:dyDescent="0.25">
      <c r="I69">
        <v>169</v>
      </c>
      <c r="J69" s="105" t="s">
        <v>39</v>
      </c>
      <c r="K69" t="s">
        <v>207</v>
      </c>
      <c r="L69" s="104">
        <v>23006</v>
      </c>
    </row>
    <row r="70" spans="9:12" x14ac:dyDescent="0.25">
      <c r="I70">
        <v>127</v>
      </c>
      <c r="J70" s="105">
        <v>8</v>
      </c>
      <c r="K70" t="s">
        <v>174</v>
      </c>
      <c r="L70" s="104">
        <v>22957</v>
      </c>
    </row>
    <row r="71" spans="9:12" x14ac:dyDescent="0.25">
      <c r="I71">
        <v>6</v>
      </c>
      <c r="J71" s="105">
        <v>1</v>
      </c>
      <c r="K71" t="s">
        <v>79</v>
      </c>
      <c r="L71" s="104">
        <v>22846</v>
      </c>
    </row>
    <row r="72" spans="9:12" x14ac:dyDescent="0.25">
      <c r="I72">
        <v>13</v>
      </c>
      <c r="J72" s="105">
        <v>1</v>
      </c>
      <c r="K72" t="s">
        <v>84</v>
      </c>
      <c r="L72" s="104">
        <v>22703</v>
      </c>
    </row>
    <row r="73" spans="9:12" x14ac:dyDescent="0.25">
      <c r="I73">
        <v>168</v>
      </c>
      <c r="J73" s="105" t="s">
        <v>39</v>
      </c>
      <c r="K73" t="s">
        <v>206</v>
      </c>
      <c r="L73" s="104">
        <v>22498</v>
      </c>
    </row>
    <row r="74" spans="9:12" x14ac:dyDescent="0.25">
      <c r="I74">
        <v>62</v>
      </c>
      <c r="J74" s="105">
        <v>3</v>
      </c>
      <c r="K74" t="s">
        <v>122</v>
      </c>
      <c r="L74" s="104">
        <v>22121</v>
      </c>
    </row>
    <row r="75" spans="9:12" x14ac:dyDescent="0.25">
      <c r="I75">
        <v>12</v>
      </c>
      <c r="J75" s="105">
        <v>1</v>
      </c>
      <c r="K75" t="s">
        <v>83</v>
      </c>
      <c r="L75" s="104">
        <v>22112</v>
      </c>
    </row>
    <row r="76" spans="9:12" x14ac:dyDescent="0.25">
      <c r="I76">
        <v>38</v>
      </c>
      <c r="J76" s="105">
        <v>2</v>
      </c>
      <c r="K76" t="s">
        <v>104</v>
      </c>
      <c r="L76" s="104">
        <v>22082</v>
      </c>
    </row>
    <row r="77" spans="9:12" x14ac:dyDescent="0.25">
      <c r="I77">
        <v>78</v>
      </c>
      <c r="J77" s="105">
        <v>5</v>
      </c>
      <c r="K77" t="s">
        <v>132</v>
      </c>
      <c r="L77" s="104">
        <v>21962</v>
      </c>
    </row>
    <row r="78" spans="9:12" x14ac:dyDescent="0.25">
      <c r="I78">
        <v>14</v>
      </c>
      <c r="J78" s="105">
        <v>1</v>
      </c>
      <c r="K78" t="s">
        <v>85</v>
      </c>
      <c r="L78" s="104">
        <v>21914</v>
      </c>
    </row>
    <row r="79" spans="9:12" x14ac:dyDescent="0.25">
      <c r="I79">
        <v>41</v>
      </c>
      <c r="J79" s="105">
        <v>2</v>
      </c>
      <c r="K79" t="s">
        <v>107</v>
      </c>
      <c r="L79" s="104">
        <v>21622</v>
      </c>
    </row>
    <row r="80" spans="9:12" x14ac:dyDescent="0.25">
      <c r="I80">
        <v>170</v>
      </c>
      <c r="J80" s="105" t="s">
        <v>39</v>
      </c>
      <c r="K80" t="s">
        <v>208</v>
      </c>
      <c r="L80" s="104">
        <v>21548</v>
      </c>
    </row>
    <row r="81" spans="9:12" x14ac:dyDescent="0.25">
      <c r="I81">
        <v>56</v>
      </c>
      <c r="J81" s="105">
        <v>3</v>
      </c>
      <c r="K81" t="s">
        <v>116</v>
      </c>
      <c r="L81" s="104">
        <v>21543</v>
      </c>
    </row>
    <row r="82" spans="9:12" x14ac:dyDescent="0.25">
      <c r="I82">
        <v>37</v>
      </c>
      <c r="J82" s="105">
        <v>2</v>
      </c>
      <c r="K82" t="s">
        <v>103</v>
      </c>
      <c r="L82" s="104">
        <v>21365</v>
      </c>
    </row>
    <row r="83" spans="9:12" x14ac:dyDescent="0.25">
      <c r="I83">
        <v>158</v>
      </c>
      <c r="J83" s="105" t="s">
        <v>39</v>
      </c>
      <c r="K83" t="s">
        <v>187</v>
      </c>
      <c r="L83" s="104">
        <v>21250</v>
      </c>
    </row>
    <row r="84" spans="9:12" x14ac:dyDescent="0.25">
      <c r="I84">
        <v>54</v>
      </c>
      <c r="J84" s="105">
        <v>3</v>
      </c>
      <c r="K84" t="s">
        <v>114</v>
      </c>
      <c r="L84" s="104">
        <v>20974</v>
      </c>
    </row>
    <row r="85" spans="9:12" x14ac:dyDescent="0.25">
      <c r="I85">
        <v>49</v>
      </c>
      <c r="J85" s="105">
        <v>3</v>
      </c>
      <c r="K85" t="s">
        <v>112</v>
      </c>
      <c r="L85" s="104">
        <v>20872</v>
      </c>
    </row>
    <row r="86" spans="9:12" x14ac:dyDescent="0.25">
      <c r="I86">
        <v>181</v>
      </c>
      <c r="J86" s="105">
        <v>12</v>
      </c>
      <c r="K86" t="s">
        <v>193</v>
      </c>
      <c r="L86" s="104">
        <v>20679</v>
      </c>
    </row>
    <row r="87" spans="9:12" x14ac:dyDescent="0.25">
      <c r="I87">
        <v>8</v>
      </c>
      <c r="J87" s="105">
        <v>1</v>
      </c>
      <c r="K87" t="s">
        <v>47</v>
      </c>
      <c r="L87" s="104">
        <v>20675</v>
      </c>
    </row>
    <row r="88" spans="9:12" x14ac:dyDescent="0.25">
      <c r="I88">
        <v>123</v>
      </c>
      <c r="J88" s="105">
        <v>8</v>
      </c>
      <c r="K88" t="s">
        <v>165</v>
      </c>
      <c r="L88" s="104">
        <v>20528</v>
      </c>
    </row>
    <row r="89" spans="9:12" x14ac:dyDescent="0.25">
      <c r="I89">
        <v>124</v>
      </c>
      <c r="J89" s="105">
        <v>8</v>
      </c>
      <c r="K89" t="s">
        <v>168</v>
      </c>
      <c r="L89" s="104">
        <v>20238</v>
      </c>
    </row>
    <row r="90" spans="9:12" x14ac:dyDescent="0.25">
      <c r="I90">
        <v>59</v>
      </c>
      <c r="J90" s="105">
        <v>3</v>
      </c>
      <c r="K90" t="s">
        <v>119</v>
      </c>
      <c r="L90" s="104">
        <v>19521</v>
      </c>
    </row>
    <row r="91" spans="9:12" x14ac:dyDescent="0.25">
      <c r="I91">
        <v>58</v>
      </c>
      <c r="J91" s="105">
        <v>3</v>
      </c>
      <c r="K91" t="s">
        <v>118</v>
      </c>
      <c r="L91" s="104">
        <v>19286</v>
      </c>
    </row>
    <row r="92" spans="9:12" x14ac:dyDescent="0.25">
      <c r="I92">
        <v>115</v>
      </c>
      <c r="J92" s="105">
        <v>8</v>
      </c>
      <c r="K92" t="s">
        <v>100</v>
      </c>
      <c r="L92" s="104">
        <v>19197</v>
      </c>
    </row>
    <row r="93" spans="9:12" x14ac:dyDescent="0.25">
      <c r="I93">
        <v>174</v>
      </c>
      <c r="J93" s="105" t="s">
        <v>39</v>
      </c>
      <c r="K93" t="s">
        <v>214</v>
      </c>
      <c r="L93" s="104">
        <v>18960</v>
      </c>
    </row>
    <row r="94" spans="9:12" x14ac:dyDescent="0.25">
      <c r="I94">
        <v>137</v>
      </c>
      <c r="J94" s="105">
        <v>9</v>
      </c>
      <c r="K94" t="s">
        <v>157</v>
      </c>
      <c r="L94" s="104">
        <v>18909</v>
      </c>
    </row>
    <row r="95" spans="9:12" x14ac:dyDescent="0.25">
      <c r="I95">
        <v>24</v>
      </c>
      <c r="J95" s="105">
        <v>2</v>
      </c>
      <c r="K95" t="s">
        <v>93</v>
      </c>
      <c r="L95" s="104">
        <v>18708</v>
      </c>
    </row>
    <row r="96" spans="9:12" x14ac:dyDescent="0.25">
      <c r="I96">
        <v>179</v>
      </c>
      <c r="J96" s="105">
        <v>12</v>
      </c>
      <c r="K96" t="s">
        <v>188</v>
      </c>
      <c r="L96" s="104">
        <v>18692</v>
      </c>
    </row>
    <row r="97" spans="9:12" x14ac:dyDescent="0.25">
      <c r="I97">
        <v>159</v>
      </c>
      <c r="J97" s="105" t="s">
        <v>39</v>
      </c>
      <c r="K97" t="s">
        <v>190</v>
      </c>
      <c r="L97" s="104">
        <v>18673</v>
      </c>
    </row>
    <row r="98" spans="9:12" x14ac:dyDescent="0.25">
      <c r="I98">
        <v>143</v>
      </c>
      <c r="J98" s="105">
        <v>9</v>
      </c>
      <c r="K98" t="s">
        <v>169</v>
      </c>
      <c r="L98" s="104">
        <v>18556</v>
      </c>
    </row>
    <row r="99" spans="9:12" x14ac:dyDescent="0.25">
      <c r="I99">
        <v>96</v>
      </c>
      <c r="J99" s="105">
        <v>6</v>
      </c>
      <c r="K99" t="s">
        <v>140</v>
      </c>
      <c r="L99" s="104">
        <v>18554</v>
      </c>
    </row>
    <row r="100" spans="9:12" x14ac:dyDescent="0.25">
      <c r="I100">
        <v>47</v>
      </c>
      <c r="J100" s="105">
        <v>3</v>
      </c>
      <c r="K100" t="s">
        <v>110</v>
      </c>
      <c r="L100" s="104">
        <v>18416</v>
      </c>
    </row>
    <row r="101" spans="9:12" x14ac:dyDescent="0.25">
      <c r="I101">
        <v>149</v>
      </c>
      <c r="J101" s="105" t="s">
        <v>60</v>
      </c>
      <c r="K101" t="s">
        <v>189</v>
      </c>
      <c r="L101" s="104">
        <v>18406</v>
      </c>
    </row>
    <row r="102" spans="9:12" x14ac:dyDescent="0.25">
      <c r="I102">
        <v>52</v>
      </c>
      <c r="J102" s="105">
        <v>3</v>
      </c>
      <c r="K102" t="s">
        <v>113</v>
      </c>
      <c r="L102" s="104">
        <v>18286</v>
      </c>
    </row>
    <row r="103" spans="9:12" x14ac:dyDescent="0.25">
      <c r="I103">
        <v>188</v>
      </c>
      <c r="J103" s="105">
        <v>12</v>
      </c>
      <c r="K103" t="s">
        <v>205</v>
      </c>
      <c r="L103" s="104">
        <v>18245</v>
      </c>
    </row>
    <row r="104" spans="9:12" x14ac:dyDescent="0.25">
      <c r="I104">
        <v>153</v>
      </c>
      <c r="J104" s="105" t="s">
        <v>60</v>
      </c>
      <c r="K104" t="s">
        <v>198</v>
      </c>
      <c r="L104" s="104">
        <v>18086</v>
      </c>
    </row>
    <row r="105" spans="9:12" x14ac:dyDescent="0.25">
      <c r="I105">
        <v>39</v>
      </c>
      <c r="J105" s="105">
        <v>2</v>
      </c>
      <c r="K105" t="s">
        <v>105</v>
      </c>
      <c r="L105" s="104">
        <v>17871</v>
      </c>
    </row>
    <row r="106" spans="9:12" x14ac:dyDescent="0.25">
      <c r="I106">
        <v>86</v>
      </c>
      <c r="J106" s="105">
        <v>5</v>
      </c>
      <c r="K106" t="s">
        <v>145</v>
      </c>
      <c r="L106" s="104">
        <v>17317</v>
      </c>
    </row>
    <row r="107" spans="9:12" x14ac:dyDescent="0.25">
      <c r="I107">
        <v>173</v>
      </c>
      <c r="J107" s="105" t="s">
        <v>39</v>
      </c>
      <c r="K107" t="s">
        <v>212</v>
      </c>
      <c r="L107" s="104">
        <v>17100</v>
      </c>
    </row>
    <row r="108" spans="9:12" x14ac:dyDescent="0.25">
      <c r="I108">
        <v>114</v>
      </c>
      <c r="J108" s="105">
        <v>8</v>
      </c>
      <c r="K108" t="s">
        <v>74</v>
      </c>
      <c r="L108" s="104">
        <v>17081</v>
      </c>
    </row>
    <row r="109" spans="9:12" x14ac:dyDescent="0.25">
      <c r="I109">
        <v>40</v>
      </c>
      <c r="J109" s="105">
        <v>2</v>
      </c>
      <c r="K109" t="s">
        <v>106</v>
      </c>
      <c r="L109" s="104">
        <v>17033</v>
      </c>
    </row>
    <row r="110" spans="9:12" x14ac:dyDescent="0.25">
      <c r="I110">
        <v>101</v>
      </c>
      <c r="J110" s="105">
        <v>7</v>
      </c>
      <c r="K110" t="s">
        <v>149</v>
      </c>
      <c r="L110" s="104">
        <v>16922</v>
      </c>
    </row>
    <row r="111" spans="9:12" x14ac:dyDescent="0.25">
      <c r="I111">
        <v>195</v>
      </c>
      <c r="J111" s="105">
        <v>12</v>
      </c>
      <c r="K111" t="s">
        <v>37</v>
      </c>
      <c r="L111" s="104">
        <v>16915</v>
      </c>
    </row>
    <row r="112" spans="9:12" x14ac:dyDescent="0.25">
      <c r="I112">
        <v>89</v>
      </c>
      <c r="J112" s="105">
        <v>6</v>
      </c>
      <c r="K112" t="s">
        <v>129</v>
      </c>
      <c r="L112" s="104">
        <v>16880</v>
      </c>
    </row>
    <row r="113" spans="9:12" x14ac:dyDescent="0.25">
      <c r="I113">
        <v>180</v>
      </c>
      <c r="J113" s="105">
        <v>12</v>
      </c>
      <c r="K113" t="s">
        <v>191</v>
      </c>
      <c r="L113" s="104">
        <v>16573</v>
      </c>
    </row>
    <row r="114" spans="9:12" x14ac:dyDescent="0.25">
      <c r="I114">
        <v>117</v>
      </c>
      <c r="J114" s="105">
        <v>8</v>
      </c>
      <c r="K114" t="s">
        <v>83</v>
      </c>
      <c r="L114" s="104">
        <v>16230</v>
      </c>
    </row>
    <row r="115" spans="9:12" x14ac:dyDescent="0.25">
      <c r="I115">
        <v>42</v>
      </c>
      <c r="J115" s="105">
        <v>2</v>
      </c>
      <c r="K115" t="s">
        <v>49</v>
      </c>
      <c r="L115" s="104">
        <v>16177</v>
      </c>
    </row>
    <row r="116" spans="9:12" x14ac:dyDescent="0.25">
      <c r="I116">
        <v>111</v>
      </c>
      <c r="J116" s="105">
        <v>7</v>
      </c>
      <c r="K116" t="s">
        <v>170</v>
      </c>
      <c r="L116" s="104">
        <v>16013</v>
      </c>
    </row>
    <row r="117" spans="9:12" x14ac:dyDescent="0.25">
      <c r="I117">
        <v>26</v>
      </c>
      <c r="J117" s="105">
        <v>2</v>
      </c>
      <c r="K117" t="s">
        <v>95</v>
      </c>
      <c r="L117" s="104">
        <v>15767</v>
      </c>
    </row>
    <row r="118" spans="9:12" x14ac:dyDescent="0.25">
      <c r="I118">
        <v>51</v>
      </c>
      <c r="J118" s="105">
        <v>3</v>
      </c>
      <c r="K118" t="s">
        <v>99</v>
      </c>
      <c r="L118" s="104">
        <v>15730</v>
      </c>
    </row>
    <row r="119" spans="9:12" x14ac:dyDescent="0.25">
      <c r="I119">
        <v>110</v>
      </c>
      <c r="J119" s="105">
        <v>7</v>
      </c>
      <c r="K119" t="s">
        <v>167</v>
      </c>
      <c r="L119" s="104">
        <v>15583</v>
      </c>
    </row>
    <row r="120" spans="9:12" x14ac:dyDescent="0.25">
      <c r="I120">
        <v>165</v>
      </c>
      <c r="J120" s="105" t="s">
        <v>39</v>
      </c>
      <c r="K120" t="s">
        <v>202</v>
      </c>
      <c r="L120" s="104">
        <v>14815</v>
      </c>
    </row>
    <row r="121" spans="9:12" x14ac:dyDescent="0.25">
      <c r="I121">
        <v>148</v>
      </c>
      <c r="J121" s="105" t="s">
        <v>60</v>
      </c>
      <c r="K121" t="s">
        <v>186</v>
      </c>
      <c r="L121" s="104">
        <v>14796</v>
      </c>
    </row>
    <row r="122" spans="9:12" x14ac:dyDescent="0.25">
      <c r="I122">
        <v>128</v>
      </c>
      <c r="J122" s="105">
        <v>8</v>
      </c>
      <c r="K122" t="s">
        <v>175</v>
      </c>
      <c r="L122" s="104">
        <v>14703</v>
      </c>
    </row>
    <row r="123" spans="9:12" x14ac:dyDescent="0.25">
      <c r="I123">
        <v>22</v>
      </c>
      <c r="J123" s="105">
        <v>2</v>
      </c>
      <c r="K123" t="s">
        <v>91</v>
      </c>
      <c r="L123" s="104">
        <v>14601</v>
      </c>
    </row>
    <row r="124" spans="9:12" x14ac:dyDescent="0.25">
      <c r="I124">
        <v>125</v>
      </c>
      <c r="J124" s="105">
        <v>8</v>
      </c>
      <c r="K124" t="s">
        <v>171</v>
      </c>
      <c r="L124" s="104">
        <v>14010</v>
      </c>
    </row>
    <row r="125" spans="9:12" x14ac:dyDescent="0.25">
      <c r="I125">
        <v>167</v>
      </c>
      <c r="J125" s="105" t="s">
        <v>39</v>
      </c>
      <c r="K125" t="s">
        <v>204</v>
      </c>
      <c r="L125" s="104">
        <v>13829</v>
      </c>
    </row>
    <row r="126" spans="9:12" x14ac:dyDescent="0.25">
      <c r="I126">
        <v>192</v>
      </c>
      <c r="J126" s="105">
        <v>12</v>
      </c>
      <c r="K126" t="s">
        <v>120</v>
      </c>
      <c r="L126" s="104">
        <v>13825</v>
      </c>
    </row>
    <row r="127" spans="9:12" x14ac:dyDescent="0.25">
      <c r="I127">
        <v>183</v>
      </c>
      <c r="J127" s="105">
        <v>12</v>
      </c>
      <c r="K127" t="s">
        <v>197</v>
      </c>
      <c r="L127" s="104">
        <v>13620</v>
      </c>
    </row>
    <row r="128" spans="9:12" x14ac:dyDescent="0.25">
      <c r="I128">
        <v>151</v>
      </c>
      <c r="J128" s="105" t="s">
        <v>60</v>
      </c>
      <c r="K128" t="s">
        <v>194</v>
      </c>
      <c r="L128" s="104">
        <v>13558</v>
      </c>
    </row>
    <row r="129" spans="9:12" x14ac:dyDescent="0.25">
      <c r="I129">
        <v>102</v>
      </c>
      <c r="J129" s="105">
        <v>7</v>
      </c>
      <c r="K129" t="s">
        <v>151</v>
      </c>
      <c r="L129" s="104">
        <v>13524</v>
      </c>
    </row>
    <row r="130" spans="9:12" x14ac:dyDescent="0.25">
      <c r="I130">
        <v>141</v>
      </c>
      <c r="J130" s="105">
        <v>9</v>
      </c>
      <c r="K130" t="s">
        <v>116</v>
      </c>
      <c r="L130" s="104">
        <v>13504</v>
      </c>
    </row>
    <row r="131" spans="9:12" x14ac:dyDescent="0.25">
      <c r="I131">
        <v>193</v>
      </c>
      <c r="J131" s="105">
        <v>12</v>
      </c>
      <c r="K131" t="s">
        <v>211</v>
      </c>
      <c r="L131" s="104">
        <v>13486</v>
      </c>
    </row>
    <row r="132" spans="9:12" x14ac:dyDescent="0.25">
      <c r="I132">
        <v>187</v>
      </c>
      <c r="J132" s="105">
        <v>12</v>
      </c>
      <c r="K132" t="s">
        <v>175</v>
      </c>
      <c r="L132" s="104">
        <v>13463</v>
      </c>
    </row>
    <row r="133" spans="9:12" x14ac:dyDescent="0.25">
      <c r="I133">
        <v>98</v>
      </c>
      <c r="J133" s="105">
        <v>6</v>
      </c>
      <c r="K133" t="s">
        <v>144</v>
      </c>
      <c r="L133" s="104">
        <v>13298</v>
      </c>
    </row>
    <row r="134" spans="9:12" x14ac:dyDescent="0.25">
      <c r="I134">
        <v>186</v>
      </c>
      <c r="J134" s="105">
        <v>12</v>
      </c>
      <c r="K134" t="s">
        <v>203</v>
      </c>
      <c r="L134" s="104">
        <v>13096</v>
      </c>
    </row>
    <row r="135" spans="9:12" x14ac:dyDescent="0.25">
      <c r="I135">
        <v>118</v>
      </c>
      <c r="J135" s="105">
        <v>8</v>
      </c>
      <c r="K135" t="s">
        <v>156</v>
      </c>
      <c r="L135" s="104">
        <v>13045</v>
      </c>
    </row>
    <row r="136" spans="9:12" x14ac:dyDescent="0.25">
      <c r="I136">
        <v>5</v>
      </c>
      <c r="J136" s="105">
        <v>1</v>
      </c>
      <c r="K136" t="s">
        <v>78</v>
      </c>
      <c r="L136" s="104">
        <v>12953</v>
      </c>
    </row>
    <row r="137" spans="9:12" x14ac:dyDescent="0.25">
      <c r="I137">
        <v>18</v>
      </c>
      <c r="J137" s="105">
        <v>1</v>
      </c>
      <c r="K137" t="s">
        <v>87</v>
      </c>
      <c r="L137" s="104">
        <v>12669</v>
      </c>
    </row>
    <row r="138" spans="9:12" x14ac:dyDescent="0.25">
      <c r="I138">
        <v>150</v>
      </c>
      <c r="J138" s="105" t="s">
        <v>60</v>
      </c>
      <c r="K138" t="s">
        <v>192</v>
      </c>
      <c r="L138" s="104">
        <v>12199</v>
      </c>
    </row>
    <row r="139" spans="9:12" x14ac:dyDescent="0.25">
      <c r="I139">
        <v>189</v>
      </c>
      <c r="J139" s="105">
        <v>12</v>
      </c>
      <c r="K139" t="s">
        <v>49</v>
      </c>
      <c r="L139" s="104">
        <v>12096</v>
      </c>
    </row>
    <row r="140" spans="9:12" x14ac:dyDescent="0.25">
      <c r="I140">
        <v>161</v>
      </c>
      <c r="J140" s="105" t="s">
        <v>39</v>
      </c>
      <c r="K140" t="s">
        <v>80</v>
      </c>
      <c r="L140" s="104">
        <v>12004</v>
      </c>
    </row>
    <row r="141" spans="9:12" x14ac:dyDescent="0.25">
      <c r="I141">
        <v>178</v>
      </c>
      <c r="J141" s="105">
        <v>12</v>
      </c>
      <c r="K141" t="s">
        <v>185</v>
      </c>
      <c r="L141" s="104">
        <v>11962</v>
      </c>
    </row>
    <row r="142" spans="9:12" x14ac:dyDescent="0.25">
      <c r="I142">
        <v>140</v>
      </c>
      <c r="J142" s="105">
        <v>9</v>
      </c>
      <c r="K142" t="s">
        <v>163</v>
      </c>
      <c r="L142" s="104">
        <v>11835</v>
      </c>
    </row>
    <row r="143" spans="9:12" x14ac:dyDescent="0.25">
      <c r="I143">
        <v>147</v>
      </c>
      <c r="J143" s="105" t="s">
        <v>60</v>
      </c>
      <c r="K143" t="s">
        <v>184</v>
      </c>
      <c r="L143" s="104">
        <v>11726</v>
      </c>
    </row>
    <row r="144" spans="9:12" x14ac:dyDescent="0.25">
      <c r="I144">
        <v>191</v>
      </c>
      <c r="J144" s="105">
        <v>12</v>
      </c>
      <c r="K144" t="s">
        <v>50</v>
      </c>
      <c r="L144" s="104">
        <v>11691</v>
      </c>
    </row>
    <row r="145" spans="9:12" x14ac:dyDescent="0.25">
      <c r="I145">
        <v>139</v>
      </c>
      <c r="J145" s="105">
        <v>9</v>
      </c>
      <c r="K145" t="s">
        <v>45</v>
      </c>
      <c r="L145" s="104">
        <v>11290</v>
      </c>
    </row>
    <row r="146" spans="9:12" x14ac:dyDescent="0.25">
      <c r="I146">
        <v>130</v>
      </c>
      <c r="J146" s="105">
        <v>8</v>
      </c>
      <c r="K146" t="s">
        <v>177</v>
      </c>
      <c r="L146" s="104">
        <v>11172</v>
      </c>
    </row>
    <row r="147" spans="9:12" x14ac:dyDescent="0.25">
      <c r="I147">
        <v>184</v>
      </c>
      <c r="J147" s="105">
        <v>12</v>
      </c>
      <c r="K147" t="s">
        <v>51</v>
      </c>
      <c r="L147" s="104">
        <v>11077</v>
      </c>
    </row>
    <row r="148" spans="9:12" x14ac:dyDescent="0.25">
      <c r="I148">
        <v>185</v>
      </c>
      <c r="J148" s="105">
        <v>12</v>
      </c>
      <c r="K148" t="s">
        <v>201</v>
      </c>
      <c r="L148" s="104">
        <v>11035</v>
      </c>
    </row>
    <row r="149" spans="9:12" x14ac:dyDescent="0.25">
      <c r="I149">
        <v>138</v>
      </c>
      <c r="J149" s="105">
        <v>9</v>
      </c>
      <c r="K149" t="s">
        <v>130</v>
      </c>
      <c r="L149" s="104">
        <v>10642</v>
      </c>
    </row>
    <row r="150" spans="9:12" x14ac:dyDescent="0.25">
      <c r="I150">
        <v>25</v>
      </c>
      <c r="J150" s="105">
        <v>2</v>
      </c>
      <c r="K150" t="s">
        <v>94</v>
      </c>
      <c r="L150" s="104">
        <v>10457</v>
      </c>
    </row>
    <row r="151" spans="9:12" x14ac:dyDescent="0.25">
      <c r="I151">
        <v>146</v>
      </c>
      <c r="J151" s="105" t="s">
        <v>60</v>
      </c>
      <c r="K151" t="s">
        <v>183</v>
      </c>
      <c r="L151" s="104">
        <v>10233</v>
      </c>
    </row>
    <row r="152" spans="9:12" x14ac:dyDescent="0.25">
      <c r="I152">
        <v>190</v>
      </c>
      <c r="J152" s="105">
        <v>12</v>
      </c>
      <c r="K152" t="s">
        <v>46</v>
      </c>
      <c r="L152" s="104">
        <v>10195</v>
      </c>
    </row>
    <row r="153" spans="9:12" x14ac:dyDescent="0.25">
      <c r="I153">
        <v>103</v>
      </c>
      <c r="J153" s="105">
        <v>7</v>
      </c>
      <c r="K153" t="s">
        <v>154</v>
      </c>
      <c r="L153" s="104">
        <v>10164</v>
      </c>
    </row>
    <row r="154" spans="9:12" x14ac:dyDescent="0.25">
      <c r="I154">
        <v>50</v>
      </c>
      <c r="J154" s="105">
        <v>3</v>
      </c>
      <c r="K154" t="s">
        <v>44</v>
      </c>
      <c r="L154" s="104">
        <v>10140</v>
      </c>
    </row>
    <row r="155" spans="9:12" x14ac:dyDescent="0.25">
      <c r="I155">
        <v>79</v>
      </c>
      <c r="J155" s="105">
        <v>5</v>
      </c>
      <c r="K155" t="s">
        <v>111</v>
      </c>
      <c r="L155" s="104">
        <v>10083</v>
      </c>
    </row>
    <row r="156" spans="9:12" x14ac:dyDescent="0.25">
      <c r="I156">
        <v>164</v>
      </c>
      <c r="J156" s="105" t="s">
        <v>39</v>
      </c>
      <c r="K156" t="s">
        <v>143</v>
      </c>
      <c r="L156" s="104">
        <v>9979</v>
      </c>
    </row>
    <row r="157" spans="9:12" x14ac:dyDescent="0.25">
      <c r="I157">
        <v>119</v>
      </c>
      <c r="J157" s="105">
        <v>8</v>
      </c>
      <c r="K157" t="s">
        <v>159</v>
      </c>
      <c r="L157" s="104">
        <v>9861</v>
      </c>
    </row>
    <row r="158" spans="9:12" x14ac:dyDescent="0.25">
      <c r="I158">
        <v>129</v>
      </c>
      <c r="J158" s="105">
        <v>8</v>
      </c>
      <c r="K158" t="s">
        <v>176</v>
      </c>
      <c r="L158" s="104">
        <v>9817</v>
      </c>
    </row>
    <row r="159" spans="9:12" x14ac:dyDescent="0.25">
      <c r="I159">
        <v>126</v>
      </c>
      <c r="J159" s="105">
        <v>8</v>
      </c>
      <c r="K159" t="s">
        <v>172</v>
      </c>
      <c r="L159" s="104">
        <v>9299</v>
      </c>
    </row>
    <row r="160" spans="9:12" x14ac:dyDescent="0.25">
      <c r="I160">
        <v>163</v>
      </c>
      <c r="J160" s="105" t="s">
        <v>39</v>
      </c>
      <c r="K160" t="s">
        <v>199</v>
      </c>
      <c r="L160" s="104">
        <v>8895</v>
      </c>
    </row>
    <row r="161" spans="9:12" x14ac:dyDescent="0.25">
      <c r="I161">
        <v>53</v>
      </c>
      <c r="J161" s="105">
        <v>3</v>
      </c>
      <c r="K161" t="s">
        <v>84</v>
      </c>
      <c r="L161" s="104">
        <v>8847</v>
      </c>
    </row>
    <row r="162" spans="9:12" x14ac:dyDescent="0.25">
      <c r="I162">
        <v>136</v>
      </c>
      <c r="J162" s="105">
        <v>9</v>
      </c>
      <c r="K162" t="s">
        <v>155</v>
      </c>
      <c r="L162" s="104">
        <v>8624</v>
      </c>
    </row>
    <row r="163" spans="9:12" x14ac:dyDescent="0.25">
      <c r="I163">
        <v>108</v>
      </c>
      <c r="J163" s="105">
        <v>7</v>
      </c>
      <c r="K163" t="s">
        <v>164</v>
      </c>
      <c r="L163" s="104">
        <v>8565</v>
      </c>
    </row>
    <row r="164" spans="9:12" x14ac:dyDescent="0.25">
      <c r="I164">
        <v>71</v>
      </c>
      <c r="J164" s="105">
        <v>4</v>
      </c>
      <c r="K164" t="s">
        <v>136</v>
      </c>
      <c r="L164" s="104">
        <v>8523</v>
      </c>
    </row>
    <row r="165" spans="9:12" x14ac:dyDescent="0.25">
      <c r="I165">
        <v>80</v>
      </c>
      <c r="J165" s="105">
        <v>5</v>
      </c>
      <c r="K165" t="s">
        <v>135</v>
      </c>
      <c r="L165" s="104">
        <v>8377</v>
      </c>
    </row>
    <row r="166" spans="9:12" x14ac:dyDescent="0.25">
      <c r="I166">
        <v>85</v>
      </c>
      <c r="J166" s="105">
        <v>5</v>
      </c>
      <c r="K166" t="s">
        <v>143</v>
      </c>
      <c r="L166" s="104">
        <v>8304</v>
      </c>
    </row>
    <row r="167" spans="9:12" x14ac:dyDescent="0.25">
      <c r="I167">
        <v>91</v>
      </c>
      <c r="J167" s="105">
        <v>6</v>
      </c>
      <c r="K167" t="s">
        <v>133</v>
      </c>
      <c r="L167" s="104">
        <v>8184</v>
      </c>
    </row>
    <row r="168" spans="9:12" x14ac:dyDescent="0.25">
      <c r="I168">
        <v>94</v>
      </c>
      <c r="J168" s="105">
        <v>6</v>
      </c>
      <c r="K168" t="s">
        <v>137</v>
      </c>
      <c r="L168" s="104">
        <v>8138</v>
      </c>
    </row>
    <row r="169" spans="9:12" x14ac:dyDescent="0.25">
      <c r="I169">
        <v>104</v>
      </c>
      <c r="J169" s="105">
        <v>7</v>
      </c>
      <c r="K169" t="s">
        <v>92</v>
      </c>
      <c r="L169" s="104">
        <v>7833</v>
      </c>
    </row>
    <row r="170" spans="9:12" x14ac:dyDescent="0.25">
      <c r="I170">
        <v>93</v>
      </c>
      <c r="J170" s="105">
        <v>6</v>
      </c>
      <c r="K170" t="s">
        <v>53</v>
      </c>
      <c r="L170" s="104">
        <v>7822</v>
      </c>
    </row>
    <row r="171" spans="9:12" x14ac:dyDescent="0.25">
      <c r="I171">
        <v>67</v>
      </c>
      <c r="J171" s="105">
        <v>4</v>
      </c>
      <c r="K171" t="s">
        <v>130</v>
      </c>
      <c r="L171" s="104">
        <v>7688</v>
      </c>
    </row>
    <row r="172" spans="9:12" x14ac:dyDescent="0.25">
      <c r="I172">
        <v>68</v>
      </c>
      <c r="J172" s="105">
        <v>4</v>
      </c>
      <c r="K172" t="s">
        <v>131</v>
      </c>
      <c r="L172" s="104">
        <v>7439</v>
      </c>
    </row>
    <row r="173" spans="9:12" x14ac:dyDescent="0.25">
      <c r="I173">
        <v>70</v>
      </c>
      <c r="J173" s="105">
        <v>4</v>
      </c>
      <c r="K173" t="s">
        <v>40</v>
      </c>
      <c r="L173" s="104">
        <v>7436</v>
      </c>
    </row>
    <row r="174" spans="9:12" x14ac:dyDescent="0.25">
      <c r="I174">
        <v>69</v>
      </c>
      <c r="J174" s="105">
        <v>4</v>
      </c>
      <c r="K174" t="s">
        <v>47</v>
      </c>
      <c r="L174" s="104">
        <v>7281</v>
      </c>
    </row>
    <row r="175" spans="9:12" x14ac:dyDescent="0.25">
      <c r="I175">
        <v>84</v>
      </c>
      <c r="J175" s="105">
        <v>5</v>
      </c>
      <c r="K175" t="s">
        <v>141</v>
      </c>
      <c r="L175" s="104">
        <v>7171</v>
      </c>
    </row>
    <row r="176" spans="9:12" x14ac:dyDescent="0.25">
      <c r="I176">
        <v>83</v>
      </c>
      <c r="J176" s="105">
        <v>5</v>
      </c>
      <c r="K176" t="s">
        <v>139</v>
      </c>
      <c r="L176" s="104">
        <v>6670</v>
      </c>
    </row>
    <row r="177" spans="9:12" x14ac:dyDescent="0.25">
      <c r="I177">
        <v>121</v>
      </c>
      <c r="J177" s="105">
        <v>8</v>
      </c>
      <c r="K177" t="s">
        <v>162</v>
      </c>
      <c r="L177" s="104">
        <v>6624</v>
      </c>
    </row>
    <row r="178" spans="9:12" x14ac:dyDescent="0.25">
      <c r="I178">
        <v>73</v>
      </c>
      <c r="J178" s="105">
        <v>4</v>
      </c>
      <c r="K178" t="s">
        <v>138</v>
      </c>
      <c r="L178" s="104">
        <v>6516</v>
      </c>
    </row>
    <row r="179" spans="9:12" x14ac:dyDescent="0.25">
      <c r="I179">
        <v>135</v>
      </c>
      <c r="J179" s="105">
        <v>9</v>
      </c>
      <c r="K179" t="s">
        <v>153</v>
      </c>
      <c r="L179" s="104">
        <v>6357</v>
      </c>
    </row>
    <row r="180" spans="9:12" x14ac:dyDescent="0.25">
      <c r="I180">
        <v>122</v>
      </c>
      <c r="J180" s="105">
        <v>8</v>
      </c>
      <c r="K180" t="s">
        <v>127</v>
      </c>
      <c r="L180" s="104">
        <v>6328</v>
      </c>
    </row>
    <row r="181" spans="9:12" x14ac:dyDescent="0.25">
      <c r="I181">
        <v>77</v>
      </c>
      <c r="J181" s="105">
        <v>5</v>
      </c>
      <c r="K181" t="s">
        <v>41</v>
      </c>
      <c r="L181" s="104">
        <v>5832</v>
      </c>
    </row>
    <row r="182" spans="9:12" x14ac:dyDescent="0.25">
      <c r="I182">
        <v>90</v>
      </c>
      <c r="J182" s="105">
        <v>6</v>
      </c>
      <c r="K182" t="s">
        <v>55</v>
      </c>
      <c r="L182" s="104">
        <v>5684</v>
      </c>
    </row>
    <row r="183" spans="9:12" x14ac:dyDescent="0.25">
      <c r="I183">
        <v>74</v>
      </c>
      <c r="J183" s="105">
        <v>4</v>
      </c>
      <c r="K183" t="s">
        <v>56</v>
      </c>
      <c r="L183" s="104">
        <v>5643</v>
      </c>
    </row>
    <row r="184" spans="9:12" x14ac:dyDescent="0.25">
      <c r="I184">
        <v>156</v>
      </c>
      <c r="J184" s="105" t="s">
        <v>39</v>
      </c>
      <c r="K184" t="s">
        <v>44</v>
      </c>
      <c r="L184" s="104">
        <v>5632</v>
      </c>
    </row>
    <row r="185" spans="9:12" x14ac:dyDescent="0.25">
      <c r="I185">
        <v>166</v>
      </c>
      <c r="J185" s="105" t="s">
        <v>39</v>
      </c>
      <c r="K185" t="s">
        <v>48</v>
      </c>
      <c r="L185" s="104">
        <v>5577</v>
      </c>
    </row>
    <row r="186" spans="9:12" x14ac:dyDescent="0.25">
      <c r="I186">
        <v>157</v>
      </c>
      <c r="J186" s="105" t="s">
        <v>39</v>
      </c>
      <c r="K186" t="s">
        <v>74</v>
      </c>
      <c r="L186" s="104">
        <v>5499</v>
      </c>
    </row>
    <row r="187" spans="9:12" x14ac:dyDescent="0.25">
      <c r="I187">
        <v>162</v>
      </c>
      <c r="J187" s="105" t="s">
        <v>39</v>
      </c>
      <c r="K187" t="s">
        <v>52</v>
      </c>
      <c r="L187" s="104">
        <v>5436</v>
      </c>
    </row>
    <row r="188" spans="9:12" x14ac:dyDescent="0.25">
      <c r="I188">
        <v>109</v>
      </c>
      <c r="J188" s="105">
        <v>7</v>
      </c>
      <c r="K188" t="s">
        <v>67</v>
      </c>
      <c r="L188" s="104">
        <v>5363</v>
      </c>
    </row>
    <row r="189" spans="9:12" x14ac:dyDescent="0.25">
      <c r="I189">
        <v>87</v>
      </c>
      <c r="J189" s="105">
        <v>5</v>
      </c>
      <c r="K189" t="s">
        <v>42</v>
      </c>
      <c r="L189" s="104">
        <v>5172</v>
      </c>
    </row>
    <row r="190" spans="9:12" x14ac:dyDescent="0.25">
      <c r="I190">
        <v>82</v>
      </c>
      <c r="J190" s="105">
        <v>5</v>
      </c>
      <c r="K190" t="s">
        <v>43</v>
      </c>
      <c r="L190" s="104">
        <v>4717</v>
      </c>
    </row>
    <row r="191" spans="9:12" x14ac:dyDescent="0.25">
      <c r="I191">
        <v>81</v>
      </c>
      <c r="J191" s="105">
        <v>5</v>
      </c>
      <c r="K191" t="s">
        <v>38</v>
      </c>
      <c r="L191" s="104">
        <v>4316</v>
      </c>
    </row>
    <row r="192" spans="9:12" x14ac:dyDescent="0.25">
      <c r="I192">
        <v>160</v>
      </c>
      <c r="J192" s="105" t="s">
        <v>39</v>
      </c>
      <c r="K192" t="s">
        <v>40</v>
      </c>
      <c r="L192" s="104">
        <v>4304</v>
      </c>
    </row>
    <row r="193" spans="9:12" x14ac:dyDescent="0.25">
      <c r="I193">
        <v>72</v>
      </c>
      <c r="J193" s="105">
        <v>4</v>
      </c>
      <c r="K193" t="s">
        <v>43</v>
      </c>
      <c r="L193" s="104">
        <v>4253</v>
      </c>
    </row>
    <row r="194" spans="9:12" x14ac:dyDescent="0.25">
      <c r="I194">
        <v>120</v>
      </c>
      <c r="J194" s="105">
        <v>8</v>
      </c>
      <c r="K194" t="s">
        <v>45</v>
      </c>
      <c r="L194" s="104">
        <v>3963</v>
      </c>
    </row>
    <row r="195" spans="9:12" x14ac:dyDescent="0.25">
      <c r="I195">
        <v>95</v>
      </c>
      <c r="J195" s="105">
        <v>6</v>
      </c>
      <c r="K195" t="s">
        <v>41</v>
      </c>
      <c r="L195" s="104">
        <v>3851</v>
      </c>
    </row>
    <row r="196" spans="9:12" x14ac:dyDescent="0.25">
      <c r="I196">
        <v>177</v>
      </c>
      <c r="J196" s="105">
        <v>12</v>
      </c>
      <c r="K196" t="s">
        <v>35</v>
      </c>
      <c r="L196" s="104">
        <v>2670</v>
      </c>
    </row>
    <row r="197" spans="9:12" x14ac:dyDescent="0.25">
      <c r="I197">
        <v>66</v>
      </c>
      <c r="J197" s="105">
        <v>4</v>
      </c>
      <c r="K197" t="s">
        <v>127</v>
      </c>
      <c r="L197" s="104">
        <v>2197</v>
      </c>
    </row>
    <row r="198" spans="9:12" x14ac:dyDescent="0.25">
      <c r="I198">
        <v>97</v>
      </c>
      <c r="J198" s="105">
        <v>6</v>
      </c>
      <c r="K198" t="s">
        <v>36</v>
      </c>
      <c r="L198" s="104">
        <v>1847</v>
      </c>
    </row>
  </sheetData>
  <sortState ref="I4:L198">
    <sortCondition descending="1" ref="L4:L19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Q11"/>
  <sheetViews>
    <sheetView zoomScale="70" zoomScaleNormal="70" workbookViewId="0">
      <selection activeCell="I7" sqref="I7"/>
    </sheetView>
  </sheetViews>
  <sheetFormatPr baseColWidth="10" defaultRowHeight="15" x14ac:dyDescent="0.25"/>
  <cols>
    <col min="1" max="1" width="8" style="56" customWidth="1"/>
    <col min="2" max="2" width="24.42578125" style="56" customWidth="1"/>
    <col min="3" max="3" width="17.42578125" style="56" customWidth="1"/>
    <col min="4" max="4" width="14.28515625" style="56" customWidth="1"/>
    <col min="5" max="5" width="18.5703125" style="56" customWidth="1"/>
    <col min="6" max="6" width="32.5703125" style="56" customWidth="1"/>
    <col min="7" max="7" width="30.140625" style="56" customWidth="1"/>
    <col min="8" max="8" width="13" style="56" customWidth="1"/>
    <col min="9" max="9" width="47.85546875" style="56" customWidth="1"/>
    <col min="10" max="10" width="18.7109375" style="56" customWidth="1"/>
    <col min="11" max="22" width="11.42578125" style="56"/>
    <col min="23" max="23" width="18.5703125" style="56" customWidth="1"/>
    <col min="24" max="26" width="11.42578125" style="56"/>
    <col min="27" max="27" width="22.140625" style="56" customWidth="1"/>
    <col min="28" max="28" width="16.85546875" style="56" customWidth="1"/>
    <col min="29" max="29" width="13" style="56" customWidth="1"/>
    <col min="30" max="30" width="19" style="56" customWidth="1"/>
    <col min="31" max="278" width="11.42578125" style="56"/>
    <col min="279" max="279" width="18.5703125" style="56" customWidth="1"/>
    <col min="280" max="282" width="11.42578125" style="56"/>
    <col min="283" max="283" width="22.140625" style="56" customWidth="1"/>
    <col min="284" max="284" width="16.85546875" style="56" customWidth="1"/>
    <col min="285" max="285" width="13" style="56" customWidth="1"/>
    <col min="286" max="286" width="19" style="56" customWidth="1"/>
    <col min="287" max="534" width="11.42578125" style="56"/>
    <col min="535" max="535" width="18.5703125" style="56" customWidth="1"/>
    <col min="536" max="538" width="11.42578125" style="56"/>
    <col min="539" max="539" width="22.140625" style="56" customWidth="1"/>
    <col min="540" max="540" width="16.85546875" style="56" customWidth="1"/>
    <col min="541" max="541" width="13" style="56" customWidth="1"/>
    <col min="542" max="542" width="19" style="56" customWidth="1"/>
    <col min="543" max="790" width="11.42578125" style="56"/>
    <col min="791" max="791" width="18.5703125" style="56" customWidth="1"/>
    <col min="792" max="794" width="11.42578125" style="56"/>
    <col min="795" max="795" width="22.140625" style="56" customWidth="1"/>
    <col min="796" max="796" width="16.85546875" style="56" customWidth="1"/>
    <col min="797" max="797" width="13" style="56" customWidth="1"/>
    <col min="798" max="798" width="19" style="56" customWidth="1"/>
    <col min="799" max="1046" width="11.42578125" style="56"/>
    <col min="1047" max="1047" width="18.5703125" style="56" customWidth="1"/>
    <col min="1048" max="1050" width="11.42578125" style="56"/>
    <col min="1051" max="1051" width="22.140625" style="56" customWidth="1"/>
    <col min="1052" max="1052" width="16.85546875" style="56" customWidth="1"/>
    <col min="1053" max="1053" width="13" style="56" customWidth="1"/>
    <col min="1054" max="1054" width="19" style="56" customWidth="1"/>
    <col min="1055" max="1302" width="11.42578125" style="56"/>
    <col min="1303" max="1303" width="18.5703125" style="56" customWidth="1"/>
    <col min="1304" max="1306" width="11.42578125" style="56"/>
    <col min="1307" max="1307" width="22.140625" style="56" customWidth="1"/>
    <col min="1308" max="1308" width="16.85546875" style="56" customWidth="1"/>
    <col min="1309" max="1309" width="13" style="56" customWidth="1"/>
    <col min="1310" max="1310" width="19" style="56" customWidth="1"/>
    <col min="1311" max="1558" width="11.42578125" style="56"/>
    <col min="1559" max="1559" width="18.5703125" style="56" customWidth="1"/>
    <col min="1560" max="1562" width="11.42578125" style="56"/>
    <col min="1563" max="1563" width="22.140625" style="56" customWidth="1"/>
    <col min="1564" max="1564" width="16.85546875" style="56" customWidth="1"/>
    <col min="1565" max="1565" width="13" style="56" customWidth="1"/>
    <col min="1566" max="1566" width="19" style="56" customWidth="1"/>
    <col min="1567" max="1814" width="11.42578125" style="56"/>
    <col min="1815" max="1815" width="18.5703125" style="56" customWidth="1"/>
    <col min="1816" max="1818" width="11.42578125" style="56"/>
    <col min="1819" max="1819" width="22.140625" style="56" customWidth="1"/>
    <col min="1820" max="1820" width="16.85546875" style="56" customWidth="1"/>
    <col min="1821" max="1821" width="13" style="56" customWidth="1"/>
    <col min="1822" max="1822" width="19" style="56" customWidth="1"/>
    <col min="1823" max="2070" width="11.42578125" style="56"/>
    <col min="2071" max="2071" width="18.5703125" style="56" customWidth="1"/>
    <col min="2072" max="2074" width="11.42578125" style="56"/>
    <col min="2075" max="2075" width="22.140625" style="56" customWidth="1"/>
    <col min="2076" max="2076" width="16.85546875" style="56" customWidth="1"/>
    <col min="2077" max="2077" width="13" style="56" customWidth="1"/>
    <col min="2078" max="2078" width="19" style="56" customWidth="1"/>
    <col min="2079" max="2326" width="11.42578125" style="56"/>
    <col min="2327" max="2327" width="18.5703125" style="56" customWidth="1"/>
    <col min="2328" max="2330" width="11.42578125" style="56"/>
    <col min="2331" max="2331" width="22.140625" style="56" customWidth="1"/>
    <col min="2332" max="2332" width="16.85546875" style="56" customWidth="1"/>
    <col min="2333" max="2333" width="13" style="56" customWidth="1"/>
    <col min="2334" max="2334" width="19" style="56" customWidth="1"/>
    <col min="2335" max="2582" width="11.42578125" style="56"/>
    <col min="2583" max="2583" width="18.5703125" style="56" customWidth="1"/>
    <col min="2584" max="2586" width="11.42578125" style="56"/>
    <col min="2587" max="2587" width="22.140625" style="56" customWidth="1"/>
    <col min="2588" max="2588" width="16.85546875" style="56" customWidth="1"/>
    <col min="2589" max="2589" width="13" style="56" customWidth="1"/>
    <col min="2590" max="2590" width="19" style="56" customWidth="1"/>
    <col min="2591" max="2838" width="11.42578125" style="56"/>
    <col min="2839" max="2839" width="18.5703125" style="56" customWidth="1"/>
    <col min="2840" max="2842" width="11.42578125" style="56"/>
    <col min="2843" max="2843" width="22.140625" style="56" customWidth="1"/>
    <col min="2844" max="2844" width="16.85546875" style="56" customWidth="1"/>
    <col min="2845" max="2845" width="13" style="56" customWidth="1"/>
    <col min="2846" max="2846" width="19" style="56" customWidth="1"/>
    <col min="2847" max="3094" width="11.42578125" style="56"/>
    <col min="3095" max="3095" width="18.5703125" style="56" customWidth="1"/>
    <col min="3096" max="3098" width="11.42578125" style="56"/>
    <col min="3099" max="3099" width="22.140625" style="56" customWidth="1"/>
    <col min="3100" max="3100" width="16.85546875" style="56" customWidth="1"/>
    <col min="3101" max="3101" width="13" style="56" customWidth="1"/>
    <col min="3102" max="3102" width="19" style="56" customWidth="1"/>
    <col min="3103" max="3350" width="11.42578125" style="56"/>
    <col min="3351" max="3351" width="18.5703125" style="56" customWidth="1"/>
    <col min="3352" max="3354" width="11.42578125" style="56"/>
    <col min="3355" max="3355" width="22.140625" style="56" customWidth="1"/>
    <col min="3356" max="3356" width="16.85546875" style="56" customWidth="1"/>
    <col min="3357" max="3357" width="13" style="56" customWidth="1"/>
    <col min="3358" max="3358" width="19" style="56" customWidth="1"/>
    <col min="3359" max="3606" width="11.42578125" style="56"/>
    <col min="3607" max="3607" width="18.5703125" style="56" customWidth="1"/>
    <col min="3608" max="3610" width="11.42578125" style="56"/>
    <col min="3611" max="3611" width="22.140625" style="56" customWidth="1"/>
    <col min="3612" max="3612" width="16.85546875" style="56" customWidth="1"/>
    <col min="3613" max="3613" width="13" style="56" customWidth="1"/>
    <col min="3614" max="3614" width="19" style="56" customWidth="1"/>
    <col min="3615" max="3862" width="11.42578125" style="56"/>
    <col min="3863" max="3863" width="18.5703125" style="56" customWidth="1"/>
    <col min="3864" max="3866" width="11.42578125" style="56"/>
    <col min="3867" max="3867" width="22.140625" style="56" customWidth="1"/>
    <col min="3868" max="3868" width="16.85546875" style="56" customWidth="1"/>
    <col min="3869" max="3869" width="13" style="56" customWidth="1"/>
    <col min="3870" max="3870" width="19" style="56" customWidth="1"/>
    <col min="3871" max="4118" width="11.42578125" style="56"/>
    <col min="4119" max="4119" width="18.5703125" style="56" customWidth="1"/>
    <col min="4120" max="4122" width="11.42578125" style="56"/>
    <col min="4123" max="4123" width="22.140625" style="56" customWidth="1"/>
    <col min="4124" max="4124" width="16.85546875" style="56" customWidth="1"/>
    <col min="4125" max="4125" width="13" style="56" customWidth="1"/>
    <col min="4126" max="4126" width="19" style="56" customWidth="1"/>
    <col min="4127" max="4374" width="11.42578125" style="56"/>
    <col min="4375" max="4375" width="18.5703125" style="56" customWidth="1"/>
    <col min="4376" max="4378" width="11.42578125" style="56"/>
    <col min="4379" max="4379" width="22.140625" style="56" customWidth="1"/>
    <col min="4380" max="4380" width="16.85546875" style="56" customWidth="1"/>
    <col min="4381" max="4381" width="13" style="56" customWidth="1"/>
    <col min="4382" max="4382" width="19" style="56" customWidth="1"/>
    <col min="4383" max="4630" width="11.42578125" style="56"/>
    <col min="4631" max="4631" width="18.5703125" style="56" customWidth="1"/>
    <col min="4632" max="4634" width="11.42578125" style="56"/>
    <col min="4635" max="4635" width="22.140625" style="56" customWidth="1"/>
    <col min="4636" max="4636" width="16.85546875" style="56" customWidth="1"/>
    <col min="4637" max="4637" width="13" style="56" customWidth="1"/>
    <col min="4638" max="4638" width="19" style="56" customWidth="1"/>
    <col min="4639" max="4886" width="11.42578125" style="56"/>
    <col min="4887" max="4887" width="18.5703125" style="56" customWidth="1"/>
    <col min="4888" max="4890" width="11.42578125" style="56"/>
    <col min="4891" max="4891" width="22.140625" style="56" customWidth="1"/>
    <col min="4892" max="4892" width="16.85546875" style="56" customWidth="1"/>
    <col min="4893" max="4893" width="13" style="56" customWidth="1"/>
    <col min="4894" max="4894" width="19" style="56" customWidth="1"/>
    <col min="4895" max="5142" width="11.42578125" style="56"/>
    <col min="5143" max="5143" width="18.5703125" style="56" customWidth="1"/>
    <col min="5144" max="5146" width="11.42578125" style="56"/>
    <col min="5147" max="5147" width="22.140625" style="56" customWidth="1"/>
    <col min="5148" max="5148" width="16.85546875" style="56" customWidth="1"/>
    <col min="5149" max="5149" width="13" style="56" customWidth="1"/>
    <col min="5150" max="5150" width="19" style="56" customWidth="1"/>
    <col min="5151" max="5398" width="11.42578125" style="56"/>
    <col min="5399" max="5399" width="18.5703125" style="56" customWidth="1"/>
    <col min="5400" max="5402" width="11.42578125" style="56"/>
    <col min="5403" max="5403" width="22.140625" style="56" customWidth="1"/>
    <col min="5404" max="5404" width="16.85546875" style="56" customWidth="1"/>
    <col min="5405" max="5405" width="13" style="56" customWidth="1"/>
    <col min="5406" max="5406" width="19" style="56" customWidth="1"/>
    <col min="5407" max="5654" width="11.42578125" style="56"/>
    <col min="5655" max="5655" width="18.5703125" style="56" customWidth="1"/>
    <col min="5656" max="5658" width="11.42578125" style="56"/>
    <col min="5659" max="5659" width="22.140625" style="56" customWidth="1"/>
    <col min="5660" max="5660" width="16.85546875" style="56" customWidth="1"/>
    <col min="5661" max="5661" width="13" style="56" customWidth="1"/>
    <col min="5662" max="5662" width="19" style="56" customWidth="1"/>
    <col min="5663" max="5910" width="11.42578125" style="56"/>
    <col min="5911" max="5911" width="18.5703125" style="56" customWidth="1"/>
    <col min="5912" max="5914" width="11.42578125" style="56"/>
    <col min="5915" max="5915" width="22.140625" style="56" customWidth="1"/>
    <col min="5916" max="5916" width="16.85546875" style="56" customWidth="1"/>
    <col min="5917" max="5917" width="13" style="56" customWidth="1"/>
    <col min="5918" max="5918" width="19" style="56" customWidth="1"/>
    <col min="5919" max="6166" width="11.42578125" style="56"/>
    <col min="6167" max="6167" width="18.5703125" style="56" customWidth="1"/>
    <col min="6168" max="6170" width="11.42578125" style="56"/>
    <col min="6171" max="6171" width="22.140625" style="56" customWidth="1"/>
    <col min="6172" max="6172" width="16.85546875" style="56" customWidth="1"/>
    <col min="6173" max="6173" width="13" style="56" customWidth="1"/>
    <col min="6174" max="6174" width="19" style="56" customWidth="1"/>
    <col min="6175" max="6422" width="11.42578125" style="56"/>
    <col min="6423" max="6423" width="18.5703125" style="56" customWidth="1"/>
    <col min="6424" max="6426" width="11.42578125" style="56"/>
    <col min="6427" max="6427" width="22.140625" style="56" customWidth="1"/>
    <col min="6428" max="6428" width="16.85546875" style="56" customWidth="1"/>
    <col min="6429" max="6429" width="13" style="56" customWidth="1"/>
    <col min="6430" max="6430" width="19" style="56" customWidth="1"/>
    <col min="6431" max="6678" width="11.42578125" style="56"/>
    <col min="6679" max="6679" width="18.5703125" style="56" customWidth="1"/>
    <col min="6680" max="6682" width="11.42578125" style="56"/>
    <col min="6683" max="6683" width="22.140625" style="56" customWidth="1"/>
    <col min="6684" max="6684" width="16.85546875" style="56" customWidth="1"/>
    <col min="6685" max="6685" width="13" style="56" customWidth="1"/>
    <col min="6686" max="6686" width="19" style="56" customWidth="1"/>
    <col min="6687" max="6934" width="11.42578125" style="56"/>
    <col min="6935" max="6935" width="18.5703125" style="56" customWidth="1"/>
    <col min="6936" max="6938" width="11.42578125" style="56"/>
    <col min="6939" max="6939" width="22.140625" style="56" customWidth="1"/>
    <col min="6940" max="6940" width="16.85546875" style="56" customWidth="1"/>
    <col min="6941" max="6941" width="13" style="56" customWidth="1"/>
    <col min="6942" max="6942" width="19" style="56" customWidth="1"/>
    <col min="6943" max="7190" width="11.42578125" style="56"/>
    <col min="7191" max="7191" width="18.5703125" style="56" customWidth="1"/>
    <col min="7192" max="7194" width="11.42578125" style="56"/>
    <col min="7195" max="7195" width="22.140625" style="56" customWidth="1"/>
    <col min="7196" max="7196" width="16.85546875" style="56" customWidth="1"/>
    <col min="7197" max="7197" width="13" style="56" customWidth="1"/>
    <col min="7198" max="7198" width="19" style="56" customWidth="1"/>
    <col min="7199" max="7446" width="11.42578125" style="56"/>
    <col min="7447" max="7447" width="18.5703125" style="56" customWidth="1"/>
    <col min="7448" max="7450" width="11.42578125" style="56"/>
    <col min="7451" max="7451" width="22.140625" style="56" customWidth="1"/>
    <col min="7452" max="7452" width="16.85546875" style="56" customWidth="1"/>
    <col min="7453" max="7453" width="13" style="56" customWidth="1"/>
    <col min="7454" max="7454" width="19" style="56" customWidth="1"/>
    <col min="7455" max="7702" width="11.42578125" style="56"/>
    <col min="7703" max="7703" width="18.5703125" style="56" customWidth="1"/>
    <col min="7704" max="7706" width="11.42578125" style="56"/>
    <col min="7707" max="7707" width="22.140625" style="56" customWidth="1"/>
    <col min="7708" max="7708" width="16.85546875" style="56" customWidth="1"/>
    <col min="7709" max="7709" width="13" style="56" customWidth="1"/>
    <col min="7710" max="7710" width="19" style="56" customWidth="1"/>
    <col min="7711" max="7958" width="11.42578125" style="56"/>
    <col min="7959" max="7959" width="18.5703125" style="56" customWidth="1"/>
    <col min="7960" max="7962" width="11.42578125" style="56"/>
    <col min="7963" max="7963" width="22.140625" style="56" customWidth="1"/>
    <col min="7964" max="7964" width="16.85546875" style="56" customWidth="1"/>
    <col min="7965" max="7965" width="13" style="56" customWidth="1"/>
    <col min="7966" max="7966" width="19" style="56" customWidth="1"/>
    <col min="7967" max="8214" width="11.42578125" style="56"/>
    <col min="8215" max="8215" width="18.5703125" style="56" customWidth="1"/>
    <col min="8216" max="8218" width="11.42578125" style="56"/>
    <col min="8219" max="8219" width="22.140625" style="56" customWidth="1"/>
    <col min="8220" max="8220" width="16.85546875" style="56" customWidth="1"/>
    <col min="8221" max="8221" width="13" style="56" customWidth="1"/>
    <col min="8222" max="8222" width="19" style="56" customWidth="1"/>
    <col min="8223" max="8470" width="11.42578125" style="56"/>
    <col min="8471" max="8471" width="18.5703125" style="56" customWidth="1"/>
    <col min="8472" max="8474" width="11.42578125" style="56"/>
    <col min="8475" max="8475" width="22.140625" style="56" customWidth="1"/>
    <col min="8476" max="8476" width="16.85546875" style="56" customWidth="1"/>
    <col min="8477" max="8477" width="13" style="56" customWidth="1"/>
    <col min="8478" max="8478" width="19" style="56" customWidth="1"/>
    <col min="8479" max="8726" width="11.42578125" style="56"/>
    <col min="8727" max="8727" width="18.5703125" style="56" customWidth="1"/>
    <col min="8728" max="8730" width="11.42578125" style="56"/>
    <col min="8731" max="8731" width="22.140625" style="56" customWidth="1"/>
    <col min="8732" max="8732" width="16.85546875" style="56" customWidth="1"/>
    <col min="8733" max="8733" width="13" style="56" customWidth="1"/>
    <col min="8734" max="8734" width="19" style="56" customWidth="1"/>
    <col min="8735" max="8982" width="11.42578125" style="56"/>
    <col min="8983" max="8983" width="18.5703125" style="56" customWidth="1"/>
    <col min="8984" max="8986" width="11.42578125" style="56"/>
    <col min="8987" max="8987" width="22.140625" style="56" customWidth="1"/>
    <col min="8988" max="8988" width="16.85546875" style="56" customWidth="1"/>
    <col min="8989" max="8989" width="13" style="56" customWidth="1"/>
    <col min="8990" max="8990" width="19" style="56" customWidth="1"/>
    <col min="8991" max="9238" width="11.42578125" style="56"/>
    <col min="9239" max="9239" width="18.5703125" style="56" customWidth="1"/>
    <col min="9240" max="9242" width="11.42578125" style="56"/>
    <col min="9243" max="9243" width="22.140625" style="56" customWidth="1"/>
    <col min="9244" max="9244" width="16.85546875" style="56" customWidth="1"/>
    <col min="9245" max="9245" width="13" style="56" customWidth="1"/>
    <col min="9246" max="9246" width="19" style="56" customWidth="1"/>
    <col min="9247" max="9494" width="11.42578125" style="56"/>
    <col min="9495" max="9495" width="18.5703125" style="56" customWidth="1"/>
    <col min="9496" max="9498" width="11.42578125" style="56"/>
    <col min="9499" max="9499" width="22.140625" style="56" customWidth="1"/>
    <col min="9500" max="9500" width="16.85546875" style="56" customWidth="1"/>
    <col min="9501" max="9501" width="13" style="56" customWidth="1"/>
    <col min="9502" max="9502" width="19" style="56" customWidth="1"/>
    <col min="9503" max="9750" width="11.42578125" style="56"/>
    <col min="9751" max="9751" width="18.5703125" style="56" customWidth="1"/>
    <col min="9752" max="9754" width="11.42578125" style="56"/>
    <col min="9755" max="9755" width="22.140625" style="56" customWidth="1"/>
    <col min="9756" max="9756" width="16.85546875" style="56" customWidth="1"/>
    <col min="9757" max="9757" width="13" style="56" customWidth="1"/>
    <col min="9758" max="9758" width="19" style="56" customWidth="1"/>
    <col min="9759" max="10006" width="11.42578125" style="56"/>
    <col min="10007" max="10007" width="18.5703125" style="56" customWidth="1"/>
    <col min="10008" max="10010" width="11.42578125" style="56"/>
    <col min="10011" max="10011" width="22.140625" style="56" customWidth="1"/>
    <col min="10012" max="10012" width="16.85546875" style="56" customWidth="1"/>
    <col min="10013" max="10013" width="13" style="56" customWidth="1"/>
    <col min="10014" max="10014" width="19" style="56" customWidth="1"/>
    <col min="10015" max="10262" width="11.42578125" style="56"/>
    <col min="10263" max="10263" width="18.5703125" style="56" customWidth="1"/>
    <col min="10264" max="10266" width="11.42578125" style="56"/>
    <col min="10267" max="10267" width="22.140625" style="56" customWidth="1"/>
    <col min="10268" max="10268" width="16.85546875" style="56" customWidth="1"/>
    <col min="10269" max="10269" width="13" style="56" customWidth="1"/>
    <col min="10270" max="10270" width="19" style="56" customWidth="1"/>
    <col min="10271" max="10518" width="11.42578125" style="56"/>
    <col min="10519" max="10519" width="18.5703125" style="56" customWidth="1"/>
    <col min="10520" max="10522" width="11.42578125" style="56"/>
    <col min="10523" max="10523" width="22.140625" style="56" customWidth="1"/>
    <col min="10524" max="10524" width="16.85546875" style="56" customWidth="1"/>
    <col min="10525" max="10525" width="13" style="56" customWidth="1"/>
    <col min="10526" max="10526" width="19" style="56" customWidth="1"/>
    <col min="10527" max="10774" width="11.42578125" style="56"/>
    <col min="10775" max="10775" width="18.5703125" style="56" customWidth="1"/>
    <col min="10776" max="10778" width="11.42578125" style="56"/>
    <col min="10779" max="10779" width="22.140625" style="56" customWidth="1"/>
    <col min="10780" max="10780" width="16.85546875" style="56" customWidth="1"/>
    <col min="10781" max="10781" width="13" style="56" customWidth="1"/>
    <col min="10782" max="10782" width="19" style="56" customWidth="1"/>
    <col min="10783" max="11030" width="11.42578125" style="56"/>
    <col min="11031" max="11031" width="18.5703125" style="56" customWidth="1"/>
    <col min="11032" max="11034" width="11.42578125" style="56"/>
    <col min="11035" max="11035" width="22.140625" style="56" customWidth="1"/>
    <col min="11036" max="11036" width="16.85546875" style="56" customWidth="1"/>
    <col min="11037" max="11037" width="13" style="56" customWidth="1"/>
    <col min="11038" max="11038" width="19" style="56" customWidth="1"/>
    <col min="11039" max="11286" width="11.42578125" style="56"/>
    <col min="11287" max="11287" width="18.5703125" style="56" customWidth="1"/>
    <col min="11288" max="11290" width="11.42578125" style="56"/>
    <col min="11291" max="11291" width="22.140625" style="56" customWidth="1"/>
    <col min="11292" max="11292" width="16.85546875" style="56" customWidth="1"/>
    <col min="11293" max="11293" width="13" style="56" customWidth="1"/>
    <col min="11294" max="11294" width="19" style="56" customWidth="1"/>
    <col min="11295" max="11542" width="11.42578125" style="56"/>
    <col min="11543" max="11543" width="18.5703125" style="56" customWidth="1"/>
    <col min="11544" max="11546" width="11.42578125" style="56"/>
    <col min="11547" max="11547" width="22.140625" style="56" customWidth="1"/>
    <col min="11548" max="11548" width="16.85546875" style="56" customWidth="1"/>
    <col min="11549" max="11549" width="13" style="56" customWidth="1"/>
    <col min="11550" max="11550" width="19" style="56" customWidth="1"/>
    <col min="11551" max="11798" width="11.42578125" style="56"/>
    <col min="11799" max="11799" width="18.5703125" style="56" customWidth="1"/>
    <col min="11800" max="11802" width="11.42578125" style="56"/>
    <col min="11803" max="11803" width="22.140625" style="56" customWidth="1"/>
    <col min="11804" max="11804" width="16.85546875" style="56" customWidth="1"/>
    <col min="11805" max="11805" width="13" style="56" customWidth="1"/>
    <col min="11806" max="11806" width="19" style="56" customWidth="1"/>
    <col min="11807" max="12054" width="11.42578125" style="56"/>
    <col min="12055" max="12055" width="18.5703125" style="56" customWidth="1"/>
    <col min="12056" max="12058" width="11.42578125" style="56"/>
    <col min="12059" max="12059" width="22.140625" style="56" customWidth="1"/>
    <col min="12060" max="12060" width="16.85546875" style="56" customWidth="1"/>
    <col min="12061" max="12061" width="13" style="56" customWidth="1"/>
    <col min="12062" max="12062" width="19" style="56" customWidth="1"/>
    <col min="12063" max="12310" width="11.42578125" style="56"/>
    <col min="12311" max="12311" width="18.5703125" style="56" customWidth="1"/>
    <col min="12312" max="12314" width="11.42578125" style="56"/>
    <col min="12315" max="12315" width="22.140625" style="56" customWidth="1"/>
    <col min="12316" max="12316" width="16.85546875" style="56" customWidth="1"/>
    <col min="12317" max="12317" width="13" style="56" customWidth="1"/>
    <col min="12318" max="12318" width="19" style="56" customWidth="1"/>
    <col min="12319" max="12566" width="11.42578125" style="56"/>
    <col min="12567" max="12567" width="18.5703125" style="56" customWidth="1"/>
    <col min="12568" max="12570" width="11.42578125" style="56"/>
    <col min="12571" max="12571" width="22.140625" style="56" customWidth="1"/>
    <col min="12572" max="12572" width="16.85546875" style="56" customWidth="1"/>
    <col min="12573" max="12573" width="13" style="56" customWidth="1"/>
    <col min="12574" max="12574" width="19" style="56" customWidth="1"/>
    <col min="12575" max="12822" width="11.42578125" style="56"/>
    <col min="12823" max="12823" width="18.5703125" style="56" customWidth="1"/>
    <col min="12824" max="12826" width="11.42578125" style="56"/>
    <col min="12827" max="12827" width="22.140625" style="56" customWidth="1"/>
    <col min="12828" max="12828" width="16.85546875" style="56" customWidth="1"/>
    <col min="12829" max="12829" width="13" style="56" customWidth="1"/>
    <col min="12830" max="12830" width="19" style="56" customWidth="1"/>
    <col min="12831" max="13078" width="11.42578125" style="56"/>
    <col min="13079" max="13079" width="18.5703125" style="56" customWidth="1"/>
    <col min="13080" max="13082" width="11.42578125" style="56"/>
    <col min="13083" max="13083" width="22.140625" style="56" customWidth="1"/>
    <col min="13084" max="13084" width="16.85546875" style="56" customWidth="1"/>
    <col min="13085" max="13085" width="13" style="56" customWidth="1"/>
    <col min="13086" max="13086" width="19" style="56" customWidth="1"/>
    <col min="13087" max="13334" width="11.42578125" style="56"/>
    <col min="13335" max="13335" width="18.5703125" style="56" customWidth="1"/>
    <col min="13336" max="13338" width="11.42578125" style="56"/>
    <col min="13339" max="13339" width="22.140625" style="56" customWidth="1"/>
    <col min="13340" max="13340" width="16.85546875" style="56" customWidth="1"/>
    <col min="13341" max="13341" width="13" style="56" customWidth="1"/>
    <col min="13342" max="13342" width="19" style="56" customWidth="1"/>
    <col min="13343" max="13590" width="11.42578125" style="56"/>
    <col min="13591" max="13591" width="18.5703125" style="56" customWidth="1"/>
    <col min="13592" max="13594" width="11.42578125" style="56"/>
    <col min="13595" max="13595" width="22.140625" style="56" customWidth="1"/>
    <col min="13596" max="13596" width="16.85546875" style="56" customWidth="1"/>
    <col min="13597" max="13597" width="13" style="56" customWidth="1"/>
    <col min="13598" max="13598" width="19" style="56" customWidth="1"/>
    <col min="13599" max="13846" width="11.42578125" style="56"/>
    <col min="13847" max="13847" width="18.5703125" style="56" customWidth="1"/>
    <col min="13848" max="13850" width="11.42578125" style="56"/>
    <col min="13851" max="13851" width="22.140625" style="56" customWidth="1"/>
    <col min="13852" max="13852" width="16.85546875" style="56" customWidth="1"/>
    <col min="13853" max="13853" width="13" style="56" customWidth="1"/>
    <col min="13854" max="13854" width="19" style="56" customWidth="1"/>
    <col min="13855" max="14102" width="11.42578125" style="56"/>
    <col min="14103" max="14103" width="18.5703125" style="56" customWidth="1"/>
    <col min="14104" max="14106" width="11.42578125" style="56"/>
    <col min="14107" max="14107" width="22.140625" style="56" customWidth="1"/>
    <col min="14108" max="14108" width="16.85546875" style="56" customWidth="1"/>
    <col min="14109" max="14109" width="13" style="56" customWidth="1"/>
    <col min="14110" max="14110" width="19" style="56" customWidth="1"/>
    <col min="14111" max="14358" width="11.42578125" style="56"/>
    <col min="14359" max="14359" width="18.5703125" style="56" customWidth="1"/>
    <col min="14360" max="14362" width="11.42578125" style="56"/>
    <col min="14363" max="14363" width="22.140625" style="56" customWidth="1"/>
    <col min="14364" max="14364" width="16.85546875" style="56" customWidth="1"/>
    <col min="14365" max="14365" width="13" style="56" customWidth="1"/>
    <col min="14366" max="14366" width="19" style="56" customWidth="1"/>
    <col min="14367" max="14614" width="11.42578125" style="56"/>
    <col min="14615" max="14615" width="18.5703125" style="56" customWidth="1"/>
    <col min="14616" max="14618" width="11.42578125" style="56"/>
    <col min="14619" max="14619" width="22.140625" style="56" customWidth="1"/>
    <col min="14620" max="14620" width="16.85546875" style="56" customWidth="1"/>
    <col min="14621" max="14621" width="13" style="56" customWidth="1"/>
    <col min="14622" max="14622" width="19" style="56" customWidth="1"/>
    <col min="14623" max="14870" width="11.42578125" style="56"/>
    <col min="14871" max="14871" width="18.5703125" style="56" customWidth="1"/>
    <col min="14872" max="14874" width="11.42578125" style="56"/>
    <col min="14875" max="14875" width="22.140625" style="56" customWidth="1"/>
    <col min="14876" max="14876" width="16.85546875" style="56" customWidth="1"/>
    <col min="14877" max="14877" width="13" style="56" customWidth="1"/>
    <col min="14878" max="14878" width="19" style="56" customWidth="1"/>
    <col min="14879" max="15126" width="11.42578125" style="56"/>
    <col min="15127" max="15127" width="18.5703125" style="56" customWidth="1"/>
    <col min="15128" max="15130" width="11.42578125" style="56"/>
    <col min="15131" max="15131" width="22.140625" style="56" customWidth="1"/>
    <col min="15132" max="15132" width="16.85546875" style="56" customWidth="1"/>
    <col min="15133" max="15133" width="13" style="56" customWidth="1"/>
    <col min="15134" max="15134" width="19" style="56" customWidth="1"/>
    <col min="15135" max="15382" width="11.42578125" style="56"/>
    <col min="15383" max="15383" width="18.5703125" style="56" customWidth="1"/>
    <col min="15384" max="15386" width="11.42578125" style="56"/>
    <col min="15387" max="15387" width="22.140625" style="56" customWidth="1"/>
    <col min="15388" max="15388" width="16.85546875" style="56" customWidth="1"/>
    <col min="15389" max="15389" width="13" style="56" customWidth="1"/>
    <col min="15390" max="15390" width="19" style="56" customWidth="1"/>
    <col min="15391" max="15638" width="11.42578125" style="56"/>
    <col min="15639" max="15639" width="18.5703125" style="56" customWidth="1"/>
    <col min="15640" max="15642" width="11.42578125" style="56"/>
    <col min="15643" max="15643" width="22.140625" style="56" customWidth="1"/>
    <col min="15644" max="15644" width="16.85546875" style="56" customWidth="1"/>
    <col min="15645" max="15645" width="13" style="56" customWidth="1"/>
    <col min="15646" max="15646" width="19" style="56" customWidth="1"/>
    <col min="15647" max="15894" width="11.42578125" style="56"/>
    <col min="15895" max="15895" width="18.5703125" style="56" customWidth="1"/>
    <col min="15896" max="15898" width="11.42578125" style="56"/>
    <col min="15899" max="15899" width="22.140625" style="56" customWidth="1"/>
    <col min="15900" max="15900" width="16.85546875" style="56" customWidth="1"/>
    <col min="15901" max="15901" width="13" style="56" customWidth="1"/>
    <col min="15902" max="15902" width="19" style="56" customWidth="1"/>
    <col min="15903" max="16384" width="11.42578125" style="56"/>
  </cols>
  <sheetData>
    <row r="1" spans="1:69" ht="15" customHeight="1" x14ac:dyDescent="0.25">
      <c r="A1" s="109" t="s">
        <v>243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69" ht="87" customHeight="1" x14ac:dyDescent="0.25">
      <c r="A2" s="57" t="s">
        <v>235</v>
      </c>
      <c r="B2" s="57" t="s">
        <v>244</v>
      </c>
      <c r="C2" s="57" t="s">
        <v>245</v>
      </c>
      <c r="D2" s="57" t="s">
        <v>236</v>
      </c>
      <c r="E2" s="57" t="s">
        <v>246</v>
      </c>
      <c r="F2" s="57" t="s">
        <v>247</v>
      </c>
      <c r="G2" s="57" t="s">
        <v>248</v>
      </c>
      <c r="H2" s="57" t="s">
        <v>249</v>
      </c>
      <c r="I2" s="57" t="s">
        <v>250</v>
      </c>
      <c r="J2" s="57" t="s">
        <v>251</v>
      </c>
    </row>
    <row r="3" spans="1:69" s="57" customFormat="1" ht="48" customHeight="1" x14ac:dyDescent="0.25">
      <c r="A3" s="57">
        <v>2017</v>
      </c>
      <c r="B3" s="62" t="s">
        <v>0</v>
      </c>
      <c r="C3" s="57" t="s">
        <v>253</v>
      </c>
      <c r="D3" s="57" t="s">
        <v>274</v>
      </c>
      <c r="E3" s="68" t="s">
        <v>271</v>
      </c>
      <c r="F3" s="57" t="s">
        <v>1</v>
      </c>
      <c r="G3" s="68" t="s">
        <v>272</v>
      </c>
      <c r="H3" s="57" t="s">
        <v>252</v>
      </c>
      <c r="I3" s="57" t="s">
        <v>230</v>
      </c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</row>
    <row r="4" spans="1:69" s="57" customFormat="1" ht="48" customHeight="1" x14ac:dyDescent="0.25">
      <c r="A4" s="57">
        <v>2017</v>
      </c>
      <c r="B4" s="62" t="s">
        <v>2</v>
      </c>
      <c r="C4" s="57" t="s">
        <v>253</v>
      </c>
      <c r="D4" s="57" t="s">
        <v>274</v>
      </c>
      <c r="E4" s="68" t="s">
        <v>271</v>
      </c>
      <c r="F4" s="57" t="s">
        <v>3</v>
      </c>
      <c r="G4" s="68" t="s">
        <v>272</v>
      </c>
      <c r="H4" s="57" t="s">
        <v>252</v>
      </c>
      <c r="I4" s="57" t="s">
        <v>231</v>
      </c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</row>
    <row r="5" spans="1:69" s="57" customFormat="1" ht="48" customHeight="1" x14ac:dyDescent="0.25">
      <c r="A5" s="57">
        <v>2017</v>
      </c>
      <c r="B5" s="62" t="s">
        <v>4</v>
      </c>
      <c r="C5" s="57" t="s">
        <v>253</v>
      </c>
      <c r="D5" s="57" t="s">
        <v>274</v>
      </c>
      <c r="E5" s="68" t="s">
        <v>271</v>
      </c>
      <c r="F5" s="57" t="s">
        <v>5</v>
      </c>
      <c r="G5" s="68" t="s">
        <v>272</v>
      </c>
      <c r="H5" s="57" t="s">
        <v>252</v>
      </c>
      <c r="I5" s="57" t="s">
        <v>232</v>
      </c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</row>
    <row r="6" spans="1:69" s="57" customFormat="1" ht="48" customHeight="1" x14ac:dyDescent="0.25">
      <c r="A6" s="57">
        <v>2017</v>
      </c>
      <c r="B6" s="62" t="s">
        <v>6</v>
      </c>
      <c r="C6" s="57" t="s">
        <v>253</v>
      </c>
      <c r="D6" s="57" t="s">
        <v>274</v>
      </c>
      <c r="E6" s="68" t="s">
        <v>271</v>
      </c>
      <c r="F6" s="57" t="s">
        <v>7</v>
      </c>
      <c r="G6" s="68" t="s">
        <v>272</v>
      </c>
      <c r="H6" s="57" t="s">
        <v>252</v>
      </c>
      <c r="I6" s="57" t="s">
        <v>233</v>
      </c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s="57" customFormat="1" ht="48" customHeight="1" x14ac:dyDescent="0.25">
      <c r="A7" s="57">
        <v>2017</v>
      </c>
      <c r="B7" s="62" t="s">
        <v>8</v>
      </c>
      <c r="C7" s="57" t="s">
        <v>253</v>
      </c>
      <c r="D7" s="57" t="s">
        <v>274</v>
      </c>
      <c r="E7" s="68" t="s">
        <v>271</v>
      </c>
      <c r="F7" s="57" t="s">
        <v>9</v>
      </c>
      <c r="G7" s="68" t="s">
        <v>272</v>
      </c>
      <c r="H7" s="57" t="s">
        <v>252</v>
      </c>
      <c r="I7" s="57" t="s">
        <v>234</v>
      </c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x14ac:dyDescent="0.25">
      <c r="A8" s="56" t="s">
        <v>254</v>
      </c>
    </row>
    <row r="9" spans="1:69" x14ac:dyDescent="0.25">
      <c r="A9" s="56" t="s">
        <v>265</v>
      </c>
    </row>
    <row r="10" spans="1:69" x14ac:dyDescent="0.25">
      <c r="A10" s="56" t="s">
        <v>275</v>
      </c>
    </row>
    <row r="11" spans="1:69" x14ac:dyDescent="0.25">
      <c r="A11" s="56" t="s">
        <v>237</v>
      </c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scale="54" orientation="landscape" r:id="rId1"/>
  <headerFooter>
    <oddFooter>&amp;LJABA*IIHR*apa&amp;R&amp;P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F11"/>
  <sheetViews>
    <sheetView zoomScale="130" zoomScaleNormal="130" workbookViewId="0">
      <selection sqref="A1:F1"/>
    </sheetView>
  </sheetViews>
  <sheetFormatPr baseColWidth="10" defaultRowHeight="15" x14ac:dyDescent="0.25"/>
  <cols>
    <col min="1" max="1" width="8" style="56" customWidth="1"/>
    <col min="2" max="2" width="17.5703125" style="56" customWidth="1"/>
    <col min="3" max="3" width="32.28515625" style="56" customWidth="1"/>
    <col min="4" max="4" width="46.7109375" style="56" customWidth="1"/>
    <col min="5" max="5" width="12.85546875" style="56" customWidth="1"/>
    <col min="6" max="6" width="51.85546875" style="56" customWidth="1"/>
    <col min="7" max="257" width="11.42578125" style="56"/>
    <col min="258" max="258" width="13" style="56" customWidth="1"/>
    <col min="259" max="259" width="17.85546875" style="56" customWidth="1"/>
    <col min="260" max="260" width="17" style="56" customWidth="1"/>
    <col min="261" max="261" width="14.140625" style="56" customWidth="1"/>
    <col min="262" max="262" width="15.28515625" style="56" customWidth="1"/>
    <col min="263" max="513" width="11.42578125" style="56"/>
    <col min="514" max="514" width="13" style="56" customWidth="1"/>
    <col min="515" max="515" width="17.85546875" style="56" customWidth="1"/>
    <col min="516" max="516" width="17" style="56" customWidth="1"/>
    <col min="517" max="517" width="14.140625" style="56" customWidth="1"/>
    <col min="518" max="518" width="15.28515625" style="56" customWidth="1"/>
    <col min="519" max="769" width="11.42578125" style="56"/>
    <col min="770" max="770" width="13" style="56" customWidth="1"/>
    <col min="771" max="771" width="17.85546875" style="56" customWidth="1"/>
    <col min="772" max="772" width="17" style="56" customWidth="1"/>
    <col min="773" max="773" width="14.140625" style="56" customWidth="1"/>
    <col min="774" max="774" width="15.28515625" style="56" customWidth="1"/>
    <col min="775" max="1025" width="11.42578125" style="56"/>
    <col min="1026" max="1026" width="13" style="56" customWidth="1"/>
    <col min="1027" max="1027" width="17.85546875" style="56" customWidth="1"/>
    <col min="1028" max="1028" width="17" style="56" customWidth="1"/>
    <col min="1029" max="1029" width="14.140625" style="56" customWidth="1"/>
    <col min="1030" max="1030" width="15.28515625" style="56" customWidth="1"/>
    <col min="1031" max="1281" width="11.42578125" style="56"/>
    <col min="1282" max="1282" width="13" style="56" customWidth="1"/>
    <col min="1283" max="1283" width="17.85546875" style="56" customWidth="1"/>
    <col min="1284" max="1284" width="17" style="56" customWidth="1"/>
    <col min="1285" max="1285" width="14.140625" style="56" customWidth="1"/>
    <col min="1286" max="1286" width="15.28515625" style="56" customWidth="1"/>
    <col min="1287" max="1537" width="11.42578125" style="56"/>
    <col min="1538" max="1538" width="13" style="56" customWidth="1"/>
    <col min="1539" max="1539" width="17.85546875" style="56" customWidth="1"/>
    <col min="1540" max="1540" width="17" style="56" customWidth="1"/>
    <col min="1541" max="1541" width="14.140625" style="56" customWidth="1"/>
    <col min="1542" max="1542" width="15.28515625" style="56" customWidth="1"/>
    <col min="1543" max="1793" width="11.42578125" style="56"/>
    <col min="1794" max="1794" width="13" style="56" customWidth="1"/>
    <col min="1795" max="1795" width="17.85546875" style="56" customWidth="1"/>
    <col min="1796" max="1796" width="17" style="56" customWidth="1"/>
    <col min="1797" max="1797" width="14.140625" style="56" customWidth="1"/>
    <col min="1798" max="1798" width="15.28515625" style="56" customWidth="1"/>
    <col min="1799" max="2049" width="11.42578125" style="56"/>
    <col min="2050" max="2050" width="13" style="56" customWidth="1"/>
    <col min="2051" max="2051" width="17.85546875" style="56" customWidth="1"/>
    <col min="2052" max="2052" width="17" style="56" customWidth="1"/>
    <col min="2053" max="2053" width="14.140625" style="56" customWidth="1"/>
    <col min="2054" max="2054" width="15.28515625" style="56" customWidth="1"/>
    <col min="2055" max="2305" width="11.42578125" style="56"/>
    <col min="2306" max="2306" width="13" style="56" customWidth="1"/>
    <col min="2307" max="2307" width="17.85546875" style="56" customWidth="1"/>
    <col min="2308" max="2308" width="17" style="56" customWidth="1"/>
    <col min="2309" max="2309" width="14.140625" style="56" customWidth="1"/>
    <col min="2310" max="2310" width="15.28515625" style="56" customWidth="1"/>
    <col min="2311" max="2561" width="11.42578125" style="56"/>
    <col min="2562" max="2562" width="13" style="56" customWidth="1"/>
    <col min="2563" max="2563" width="17.85546875" style="56" customWidth="1"/>
    <col min="2564" max="2564" width="17" style="56" customWidth="1"/>
    <col min="2565" max="2565" width="14.140625" style="56" customWidth="1"/>
    <col min="2566" max="2566" width="15.28515625" style="56" customWidth="1"/>
    <col min="2567" max="2817" width="11.42578125" style="56"/>
    <col min="2818" max="2818" width="13" style="56" customWidth="1"/>
    <col min="2819" max="2819" width="17.85546875" style="56" customWidth="1"/>
    <col min="2820" max="2820" width="17" style="56" customWidth="1"/>
    <col min="2821" max="2821" width="14.140625" style="56" customWidth="1"/>
    <col min="2822" max="2822" width="15.28515625" style="56" customWidth="1"/>
    <col min="2823" max="3073" width="11.42578125" style="56"/>
    <col min="3074" max="3074" width="13" style="56" customWidth="1"/>
    <col min="3075" max="3075" width="17.85546875" style="56" customWidth="1"/>
    <col min="3076" max="3076" width="17" style="56" customWidth="1"/>
    <col min="3077" max="3077" width="14.140625" style="56" customWidth="1"/>
    <col min="3078" max="3078" width="15.28515625" style="56" customWidth="1"/>
    <col min="3079" max="3329" width="11.42578125" style="56"/>
    <col min="3330" max="3330" width="13" style="56" customWidth="1"/>
    <col min="3331" max="3331" width="17.85546875" style="56" customWidth="1"/>
    <col min="3332" max="3332" width="17" style="56" customWidth="1"/>
    <col min="3333" max="3333" width="14.140625" style="56" customWidth="1"/>
    <col min="3334" max="3334" width="15.28515625" style="56" customWidth="1"/>
    <col min="3335" max="3585" width="11.42578125" style="56"/>
    <col min="3586" max="3586" width="13" style="56" customWidth="1"/>
    <col min="3587" max="3587" width="17.85546875" style="56" customWidth="1"/>
    <col min="3588" max="3588" width="17" style="56" customWidth="1"/>
    <col min="3589" max="3589" width="14.140625" style="56" customWidth="1"/>
    <col min="3590" max="3590" width="15.28515625" style="56" customWidth="1"/>
    <col min="3591" max="3841" width="11.42578125" style="56"/>
    <col min="3842" max="3842" width="13" style="56" customWidth="1"/>
    <col min="3843" max="3843" width="17.85546875" style="56" customWidth="1"/>
    <col min="3844" max="3844" width="17" style="56" customWidth="1"/>
    <col min="3845" max="3845" width="14.140625" style="56" customWidth="1"/>
    <col min="3846" max="3846" width="15.28515625" style="56" customWidth="1"/>
    <col min="3847" max="4097" width="11.42578125" style="56"/>
    <col min="4098" max="4098" width="13" style="56" customWidth="1"/>
    <col min="4099" max="4099" width="17.85546875" style="56" customWidth="1"/>
    <col min="4100" max="4100" width="17" style="56" customWidth="1"/>
    <col min="4101" max="4101" width="14.140625" style="56" customWidth="1"/>
    <col min="4102" max="4102" width="15.28515625" style="56" customWidth="1"/>
    <col min="4103" max="4353" width="11.42578125" style="56"/>
    <col min="4354" max="4354" width="13" style="56" customWidth="1"/>
    <col min="4355" max="4355" width="17.85546875" style="56" customWidth="1"/>
    <col min="4356" max="4356" width="17" style="56" customWidth="1"/>
    <col min="4357" max="4357" width="14.140625" style="56" customWidth="1"/>
    <col min="4358" max="4358" width="15.28515625" style="56" customWidth="1"/>
    <col min="4359" max="4609" width="11.42578125" style="56"/>
    <col min="4610" max="4610" width="13" style="56" customWidth="1"/>
    <col min="4611" max="4611" width="17.85546875" style="56" customWidth="1"/>
    <col min="4612" max="4612" width="17" style="56" customWidth="1"/>
    <col min="4613" max="4613" width="14.140625" style="56" customWidth="1"/>
    <col min="4614" max="4614" width="15.28515625" style="56" customWidth="1"/>
    <col min="4615" max="4865" width="11.42578125" style="56"/>
    <col min="4866" max="4866" width="13" style="56" customWidth="1"/>
    <col min="4867" max="4867" width="17.85546875" style="56" customWidth="1"/>
    <col min="4868" max="4868" width="17" style="56" customWidth="1"/>
    <col min="4869" max="4869" width="14.140625" style="56" customWidth="1"/>
    <col min="4870" max="4870" width="15.28515625" style="56" customWidth="1"/>
    <col min="4871" max="5121" width="11.42578125" style="56"/>
    <col min="5122" max="5122" width="13" style="56" customWidth="1"/>
    <col min="5123" max="5123" width="17.85546875" style="56" customWidth="1"/>
    <col min="5124" max="5124" width="17" style="56" customWidth="1"/>
    <col min="5125" max="5125" width="14.140625" style="56" customWidth="1"/>
    <col min="5126" max="5126" width="15.28515625" style="56" customWidth="1"/>
    <col min="5127" max="5377" width="11.42578125" style="56"/>
    <col min="5378" max="5378" width="13" style="56" customWidth="1"/>
    <col min="5379" max="5379" width="17.85546875" style="56" customWidth="1"/>
    <col min="5380" max="5380" width="17" style="56" customWidth="1"/>
    <col min="5381" max="5381" width="14.140625" style="56" customWidth="1"/>
    <col min="5382" max="5382" width="15.28515625" style="56" customWidth="1"/>
    <col min="5383" max="5633" width="11.42578125" style="56"/>
    <col min="5634" max="5634" width="13" style="56" customWidth="1"/>
    <col min="5635" max="5635" width="17.85546875" style="56" customWidth="1"/>
    <col min="5636" max="5636" width="17" style="56" customWidth="1"/>
    <col min="5637" max="5637" width="14.140625" style="56" customWidth="1"/>
    <col min="5638" max="5638" width="15.28515625" style="56" customWidth="1"/>
    <col min="5639" max="5889" width="11.42578125" style="56"/>
    <col min="5890" max="5890" width="13" style="56" customWidth="1"/>
    <col min="5891" max="5891" width="17.85546875" style="56" customWidth="1"/>
    <col min="5892" max="5892" width="17" style="56" customWidth="1"/>
    <col min="5893" max="5893" width="14.140625" style="56" customWidth="1"/>
    <col min="5894" max="5894" width="15.28515625" style="56" customWidth="1"/>
    <col min="5895" max="6145" width="11.42578125" style="56"/>
    <col min="6146" max="6146" width="13" style="56" customWidth="1"/>
    <col min="6147" max="6147" width="17.85546875" style="56" customWidth="1"/>
    <col min="6148" max="6148" width="17" style="56" customWidth="1"/>
    <col min="6149" max="6149" width="14.140625" style="56" customWidth="1"/>
    <col min="6150" max="6150" width="15.28515625" style="56" customWidth="1"/>
    <col min="6151" max="6401" width="11.42578125" style="56"/>
    <col min="6402" max="6402" width="13" style="56" customWidth="1"/>
    <col min="6403" max="6403" width="17.85546875" style="56" customWidth="1"/>
    <col min="6404" max="6404" width="17" style="56" customWidth="1"/>
    <col min="6405" max="6405" width="14.140625" style="56" customWidth="1"/>
    <col min="6406" max="6406" width="15.28515625" style="56" customWidth="1"/>
    <col min="6407" max="6657" width="11.42578125" style="56"/>
    <col min="6658" max="6658" width="13" style="56" customWidth="1"/>
    <col min="6659" max="6659" width="17.85546875" style="56" customWidth="1"/>
    <col min="6660" max="6660" width="17" style="56" customWidth="1"/>
    <col min="6661" max="6661" width="14.140625" style="56" customWidth="1"/>
    <col min="6662" max="6662" width="15.28515625" style="56" customWidth="1"/>
    <col min="6663" max="6913" width="11.42578125" style="56"/>
    <col min="6914" max="6914" width="13" style="56" customWidth="1"/>
    <col min="6915" max="6915" width="17.85546875" style="56" customWidth="1"/>
    <col min="6916" max="6916" width="17" style="56" customWidth="1"/>
    <col min="6917" max="6917" width="14.140625" style="56" customWidth="1"/>
    <col min="6918" max="6918" width="15.28515625" style="56" customWidth="1"/>
    <col min="6919" max="7169" width="11.42578125" style="56"/>
    <col min="7170" max="7170" width="13" style="56" customWidth="1"/>
    <col min="7171" max="7171" width="17.85546875" style="56" customWidth="1"/>
    <col min="7172" max="7172" width="17" style="56" customWidth="1"/>
    <col min="7173" max="7173" width="14.140625" style="56" customWidth="1"/>
    <col min="7174" max="7174" width="15.28515625" style="56" customWidth="1"/>
    <col min="7175" max="7425" width="11.42578125" style="56"/>
    <col min="7426" max="7426" width="13" style="56" customWidth="1"/>
    <col min="7427" max="7427" width="17.85546875" style="56" customWidth="1"/>
    <col min="7428" max="7428" width="17" style="56" customWidth="1"/>
    <col min="7429" max="7429" width="14.140625" style="56" customWidth="1"/>
    <col min="7430" max="7430" width="15.28515625" style="56" customWidth="1"/>
    <col min="7431" max="7681" width="11.42578125" style="56"/>
    <col min="7682" max="7682" width="13" style="56" customWidth="1"/>
    <col min="7683" max="7683" width="17.85546875" style="56" customWidth="1"/>
    <col min="7684" max="7684" width="17" style="56" customWidth="1"/>
    <col min="7685" max="7685" width="14.140625" style="56" customWidth="1"/>
    <col min="7686" max="7686" width="15.28515625" style="56" customWidth="1"/>
    <col min="7687" max="7937" width="11.42578125" style="56"/>
    <col min="7938" max="7938" width="13" style="56" customWidth="1"/>
    <col min="7939" max="7939" width="17.85546875" style="56" customWidth="1"/>
    <col min="7940" max="7940" width="17" style="56" customWidth="1"/>
    <col min="7941" max="7941" width="14.140625" style="56" customWidth="1"/>
    <col min="7942" max="7942" width="15.28515625" style="56" customWidth="1"/>
    <col min="7943" max="8193" width="11.42578125" style="56"/>
    <col min="8194" max="8194" width="13" style="56" customWidth="1"/>
    <col min="8195" max="8195" width="17.85546875" style="56" customWidth="1"/>
    <col min="8196" max="8196" width="17" style="56" customWidth="1"/>
    <col min="8197" max="8197" width="14.140625" style="56" customWidth="1"/>
    <col min="8198" max="8198" width="15.28515625" style="56" customWidth="1"/>
    <col min="8199" max="8449" width="11.42578125" style="56"/>
    <col min="8450" max="8450" width="13" style="56" customWidth="1"/>
    <col min="8451" max="8451" width="17.85546875" style="56" customWidth="1"/>
    <col min="8452" max="8452" width="17" style="56" customWidth="1"/>
    <col min="8453" max="8453" width="14.140625" style="56" customWidth="1"/>
    <col min="8454" max="8454" width="15.28515625" style="56" customWidth="1"/>
    <col min="8455" max="8705" width="11.42578125" style="56"/>
    <col min="8706" max="8706" width="13" style="56" customWidth="1"/>
    <col min="8707" max="8707" width="17.85546875" style="56" customWidth="1"/>
    <col min="8708" max="8708" width="17" style="56" customWidth="1"/>
    <col min="8709" max="8709" width="14.140625" style="56" customWidth="1"/>
    <col min="8710" max="8710" width="15.28515625" style="56" customWidth="1"/>
    <col min="8711" max="8961" width="11.42578125" style="56"/>
    <col min="8962" max="8962" width="13" style="56" customWidth="1"/>
    <col min="8963" max="8963" width="17.85546875" style="56" customWidth="1"/>
    <col min="8964" max="8964" width="17" style="56" customWidth="1"/>
    <col min="8965" max="8965" width="14.140625" style="56" customWidth="1"/>
    <col min="8966" max="8966" width="15.28515625" style="56" customWidth="1"/>
    <col min="8967" max="9217" width="11.42578125" style="56"/>
    <col min="9218" max="9218" width="13" style="56" customWidth="1"/>
    <col min="9219" max="9219" width="17.85546875" style="56" customWidth="1"/>
    <col min="9220" max="9220" width="17" style="56" customWidth="1"/>
    <col min="9221" max="9221" width="14.140625" style="56" customWidth="1"/>
    <col min="9222" max="9222" width="15.28515625" style="56" customWidth="1"/>
    <col min="9223" max="9473" width="11.42578125" style="56"/>
    <col min="9474" max="9474" width="13" style="56" customWidth="1"/>
    <col min="9475" max="9475" width="17.85546875" style="56" customWidth="1"/>
    <col min="9476" max="9476" width="17" style="56" customWidth="1"/>
    <col min="9477" max="9477" width="14.140625" style="56" customWidth="1"/>
    <col min="9478" max="9478" width="15.28515625" style="56" customWidth="1"/>
    <col min="9479" max="9729" width="11.42578125" style="56"/>
    <col min="9730" max="9730" width="13" style="56" customWidth="1"/>
    <col min="9731" max="9731" width="17.85546875" style="56" customWidth="1"/>
    <col min="9732" max="9732" width="17" style="56" customWidth="1"/>
    <col min="9733" max="9733" width="14.140625" style="56" customWidth="1"/>
    <col min="9734" max="9734" width="15.28515625" style="56" customWidth="1"/>
    <col min="9735" max="9985" width="11.42578125" style="56"/>
    <col min="9986" max="9986" width="13" style="56" customWidth="1"/>
    <col min="9987" max="9987" width="17.85546875" style="56" customWidth="1"/>
    <col min="9988" max="9988" width="17" style="56" customWidth="1"/>
    <col min="9989" max="9989" width="14.140625" style="56" customWidth="1"/>
    <col min="9990" max="9990" width="15.28515625" style="56" customWidth="1"/>
    <col min="9991" max="10241" width="11.42578125" style="56"/>
    <col min="10242" max="10242" width="13" style="56" customWidth="1"/>
    <col min="10243" max="10243" width="17.85546875" style="56" customWidth="1"/>
    <col min="10244" max="10244" width="17" style="56" customWidth="1"/>
    <col min="10245" max="10245" width="14.140625" style="56" customWidth="1"/>
    <col min="10246" max="10246" width="15.28515625" style="56" customWidth="1"/>
    <col min="10247" max="10497" width="11.42578125" style="56"/>
    <col min="10498" max="10498" width="13" style="56" customWidth="1"/>
    <col min="10499" max="10499" width="17.85546875" style="56" customWidth="1"/>
    <col min="10500" max="10500" width="17" style="56" customWidth="1"/>
    <col min="10501" max="10501" width="14.140625" style="56" customWidth="1"/>
    <col min="10502" max="10502" width="15.28515625" style="56" customWidth="1"/>
    <col min="10503" max="10753" width="11.42578125" style="56"/>
    <col min="10754" max="10754" width="13" style="56" customWidth="1"/>
    <col min="10755" max="10755" width="17.85546875" style="56" customWidth="1"/>
    <col min="10756" max="10756" width="17" style="56" customWidth="1"/>
    <col min="10757" max="10757" width="14.140625" style="56" customWidth="1"/>
    <col min="10758" max="10758" width="15.28515625" style="56" customWidth="1"/>
    <col min="10759" max="11009" width="11.42578125" style="56"/>
    <col min="11010" max="11010" width="13" style="56" customWidth="1"/>
    <col min="11011" max="11011" width="17.85546875" style="56" customWidth="1"/>
    <col min="11012" max="11012" width="17" style="56" customWidth="1"/>
    <col min="11013" max="11013" width="14.140625" style="56" customWidth="1"/>
    <col min="11014" max="11014" width="15.28515625" style="56" customWidth="1"/>
    <col min="11015" max="11265" width="11.42578125" style="56"/>
    <col min="11266" max="11266" width="13" style="56" customWidth="1"/>
    <col min="11267" max="11267" width="17.85546875" style="56" customWidth="1"/>
    <col min="11268" max="11268" width="17" style="56" customWidth="1"/>
    <col min="11269" max="11269" width="14.140625" style="56" customWidth="1"/>
    <col min="11270" max="11270" width="15.28515625" style="56" customWidth="1"/>
    <col min="11271" max="11521" width="11.42578125" style="56"/>
    <col min="11522" max="11522" width="13" style="56" customWidth="1"/>
    <col min="11523" max="11523" width="17.85546875" style="56" customWidth="1"/>
    <col min="11524" max="11524" width="17" style="56" customWidth="1"/>
    <col min="11525" max="11525" width="14.140625" style="56" customWidth="1"/>
    <col min="11526" max="11526" width="15.28515625" style="56" customWidth="1"/>
    <col min="11527" max="11777" width="11.42578125" style="56"/>
    <col min="11778" max="11778" width="13" style="56" customWidth="1"/>
    <col min="11779" max="11779" width="17.85546875" style="56" customWidth="1"/>
    <col min="11780" max="11780" width="17" style="56" customWidth="1"/>
    <col min="11781" max="11781" width="14.140625" style="56" customWidth="1"/>
    <col min="11782" max="11782" width="15.28515625" style="56" customWidth="1"/>
    <col min="11783" max="12033" width="11.42578125" style="56"/>
    <col min="12034" max="12034" width="13" style="56" customWidth="1"/>
    <col min="12035" max="12035" width="17.85546875" style="56" customWidth="1"/>
    <col min="12036" max="12036" width="17" style="56" customWidth="1"/>
    <col min="12037" max="12037" width="14.140625" style="56" customWidth="1"/>
    <col min="12038" max="12038" width="15.28515625" style="56" customWidth="1"/>
    <col min="12039" max="12289" width="11.42578125" style="56"/>
    <col min="12290" max="12290" width="13" style="56" customWidth="1"/>
    <col min="12291" max="12291" width="17.85546875" style="56" customWidth="1"/>
    <col min="12292" max="12292" width="17" style="56" customWidth="1"/>
    <col min="12293" max="12293" width="14.140625" style="56" customWidth="1"/>
    <col min="12294" max="12294" width="15.28515625" style="56" customWidth="1"/>
    <col min="12295" max="12545" width="11.42578125" style="56"/>
    <col min="12546" max="12546" width="13" style="56" customWidth="1"/>
    <col min="12547" max="12547" width="17.85546875" style="56" customWidth="1"/>
    <col min="12548" max="12548" width="17" style="56" customWidth="1"/>
    <col min="12549" max="12549" width="14.140625" style="56" customWidth="1"/>
    <col min="12550" max="12550" width="15.28515625" style="56" customWidth="1"/>
    <col min="12551" max="12801" width="11.42578125" style="56"/>
    <col min="12802" max="12802" width="13" style="56" customWidth="1"/>
    <col min="12803" max="12803" width="17.85546875" style="56" customWidth="1"/>
    <col min="12804" max="12804" width="17" style="56" customWidth="1"/>
    <col min="12805" max="12805" width="14.140625" style="56" customWidth="1"/>
    <col min="12806" max="12806" width="15.28515625" style="56" customWidth="1"/>
    <col min="12807" max="13057" width="11.42578125" style="56"/>
    <col min="13058" max="13058" width="13" style="56" customWidth="1"/>
    <col min="13059" max="13059" width="17.85546875" style="56" customWidth="1"/>
    <col min="13060" max="13060" width="17" style="56" customWidth="1"/>
    <col min="13061" max="13061" width="14.140625" style="56" customWidth="1"/>
    <col min="13062" max="13062" width="15.28515625" style="56" customWidth="1"/>
    <col min="13063" max="13313" width="11.42578125" style="56"/>
    <col min="13314" max="13314" width="13" style="56" customWidth="1"/>
    <col min="13315" max="13315" width="17.85546875" style="56" customWidth="1"/>
    <col min="13316" max="13316" width="17" style="56" customWidth="1"/>
    <col min="13317" max="13317" width="14.140625" style="56" customWidth="1"/>
    <col min="13318" max="13318" width="15.28515625" style="56" customWidth="1"/>
    <col min="13319" max="13569" width="11.42578125" style="56"/>
    <col min="13570" max="13570" width="13" style="56" customWidth="1"/>
    <col min="13571" max="13571" width="17.85546875" style="56" customWidth="1"/>
    <col min="13572" max="13572" width="17" style="56" customWidth="1"/>
    <col min="13573" max="13573" width="14.140625" style="56" customWidth="1"/>
    <col min="13574" max="13574" width="15.28515625" style="56" customWidth="1"/>
    <col min="13575" max="13825" width="11.42578125" style="56"/>
    <col min="13826" max="13826" width="13" style="56" customWidth="1"/>
    <col min="13827" max="13827" width="17.85546875" style="56" customWidth="1"/>
    <col min="13828" max="13828" width="17" style="56" customWidth="1"/>
    <col min="13829" max="13829" width="14.140625" style="56" customWidth="1"/>
    <col min="13830" max="13830" width="15.28515625" style="56" customWidth="1"/>
    <col min="13831" max="14081" width="11.42578125" style="56"/>
    <col min="14082" max="14082" width="13" style="56" customWidth="1"/>
    <col min="14083" max="14083" width="17.85546875" style="56" customWidth="1"/>
    <col min="14084" max="14084" width="17" style="56" customWidth="1"/>
    <col min="14085" max="14085" width="14.140625" style="56" customWidth="1"/>
    <col min="14086" max="14086" width="15.28515625" style="56" customWidth="1"/>
    <col min="14087" max="14337" width="11.42578125" style="56"/>
    <col min="14338" max="14338" width="13" style="56" customWidth="1"/>
    <col min="14339" max="14339" width="17.85546875" style="56" customWidth="1"/>
    <col min="14340" max="14340" width="17" style="56" customWidth="1"/>
    <col min="14341" max="14341" width="14.140625" style="56" customWidth="1"/>
    <col min="14342" max="14342" width="15.28515625" style="56" customWidth="1"/>
    <col min="14343" max="14593" width="11.42578125" style="56"/>
    <col min="14594" max="14594" width="13" style="56" customWidth="1"/>
    <col min="14595" max="14595" width="17.85546875" style="56" customWidth="1"/>
    <col min="14596" max="14596" width="17" style="56" customWidth="1"/>
    <col min="14597" max="14597" width="14.140625" style="56" customWidth="1"/>
    <col min="14598" max="14598" width="15.28515625" style="56" customWidth="1"/>
    <col min="14599" max="14849" width="11.42578125" style="56"/>
    <col min="14850" max="14850" width="13" style="56" customWidth="1"/>
    <col min="14851" max="14851" width="17.85546875" style="56" customWidth="1"/>
    <col min="14852" max="14852" width="17" style="56" customWidth="1"/>
    <col min="14853" max="14853" width="14.140625" style="56" customWidth="1"/>
    <col min="14854" max="14854" width="15.28515625" style="56" customWidth="1"/>
    <col min="14855" max="15105" width="11.42578125" style="56"/>
    <col min="15106" max="15106" width="13" style="56" customWidth="1"/>
    <col min="15107" max="15107" width="17.85546875" style="56" customWidth="1"/>
    <col min="15108" max="15108" width="17" style="56" customWidth="1"/>
    <col min="15109" max="15109" width="14.140625" style="56" customWidth="1"/>
    <col min="15110" max="15110" width="15.28515625" style="56" customWidth="1"/>
    <col min="15111" max="15361" width="11.42578125" style="56"/>
    <col min="15362" max="15362" width="13" style="56" customWidth="1"/>
    <col min="15363" max="15363" width="17.85546875" style="56" customWidth="1"/>
    <col min="15364" max="15364" width="17" style="56" customWidth="1"/>
    <col min="15365" max="15365" width="14.140625" style="56" customWidth="1"/>
    <col min="15366" max="15366" width="15.28515625" style="56" customWidth="1"/>
    <col min="15367" max="15617" width="11.42578125" style="56"/>
    <col min="15618" max="15618" width="13" style="56" customWidth="1"/>
    <col min="15619" max="15619" width="17.85546875" style="56" customWidth="1"/>
    <col min="15620" max="15620" width="17" style="56" customWidth="1"/>
    <col min="15621" max="15621" width="14.140625" style="56" customWidth="1"/>
    <col min="15622" max="15622" width="15.28515625" style="56" customWidth="1"/>
    <col min="15623" max="15873" width="11.42578125" style="56"/>
    <col min="15874" max="15874" width="13" style="56" customWidth="1"/>
    <col min="15875" max="15875" width="17.85546875" style="56" customWidth="1"/>
    <col min="15876" max="15876" width="17" style="56" customWidth="1"/>
    <col min="15877" max="15877" width="14.140625" style="56" customWidth="1"/>
    <col min="15878" max="15878" width="15.28515625" style="56" customWidth="1"/>
    <col min="15879" max="16129" width="11.42578125" style="56"/>
    <col min="16130" max="16130" width="13" style="56" customWidth="1"/>
    <col min="16131" max="16131" width="17.85546875" style="56" customWidth="1"/>
    <col min="16132" max="16132" width="17" style="56" customWidth="1"/>
    <col min="16133" max="16133" width="14.140625" style="56" customWidth="1"/>
    <col min="16134" max="16134" width="15.28515625" style="56" customWidth="1"/>
    <col min="16135" max="16384" width="11.42578125" style="56"/>
  </cols>
  <sheetData>
    <row r="1" spans="1:6" ht="15" customHeight="1" x14ac:dyDescent="0.25">
      <c r="A1" s="110" t="s">
        <v>273</v>
      </c>
      <c r="B1" s="110"/>
      <c r="C1" s="110"/>
      <c r="D1" s="110"/>
      <c r="E1" s="110"/>
      <c r="F1" s="110"/>
    </row>
    <row r="2" spans="1:6" ht="36" x14ac:dyDescent="0.25">
      <c r="A2" s="57" t="s">
        <v>235</v>
      </c>
      <c r="B2" s="57" t="s">
        <v>238</v>
      </c>
      <c r="C2" s="57" t="s">
        <v>239</v>
      </c>
      <c r="D2" s="57" t="s">
        <v>240</v>
      </c>
      <c r="E2" s="57" t="s">
        <v>241</v>
      </c>
      <c r="F2" s="57" t="s">
        <v>242</v>
      </c>
    </row>
    <row r="3" spans="1:6" ht="24" x14ac:dyDescent="0.25">
      <c r="A3" s="57">
        <v>2017</v>
      </c>
      <c r="B3" s="57" t="str">
        <f>'Art. 121 Fra. XXXII'!D3</f>
        <v>Julio - Septiembre</v>
      </c>
      <c r="C3" s="59" t="s">
        <v>0</v>
      </c>
      <c r="D3" s="59" t="s">
        <v>1</v>
      </c>
      <c r="E3" s="60">
        <v>43019</v>
      </c>
      <c r="F3" s="81" t="s">
        <v>230</v>
      </c>
    </row>
    <row r="4" spans="1:6" x14ac:dyDescent="0.25">
      <c r="A4" s="57">
        <v>2017</v>
      </c>
      <c r="B4" s="57" t="str">
        <f>'Art. 121 Fra. XXXII'!D4</f>
        <v>Julio - Septiembre</v>
      </c>
      <c r="C4" s="58" t="s">
        <v>2</v>
      </c>
      <c r="D4" s="61" t="s">
        <v>3</v>
      </c>
      <c r="E4" s="60">
        <v>43019</v>
      </c>
      <c r="F4" s="81" t="s">
        <v>231</v>
      </c>
    </row>
    <row r="5" spans="1:6" ht="24" x14ac:dyDescent="0.25">
      <c r="A5" s="57">
        <v>2017</v>
      </c>
      <c r="B5" s="57" t="str">
        <f>'Art. 121 Fra. XXXII'!D5</f>
        <v>Julio - Septiembre</v>
      </c>
      <c r="C5" s="58" t="s">
        <v>4</v>
      </c>
      <c r="D5" s="61" t="s">
        <v>5</v>
      </c>
      <c r="E5" s="60">
        <v>43019</v>
      </c>
      <c r="F5" s="81" t="s">
        <v>232</v>
      </c>
    </row>
    <row r="6" spans="1:6" ht="24" x14ac:dyDescent="0.25">
      <c r="A6" s="57">
        <v>2017</v>
      </c>
      <c r="B6" s="57" t="str">
        <f>'Art. 121 Fra. XXXII'!D6</f>
        <v>Julio - Septiembre</v>
      </c>
      <c r="C6" s="58" t="s">
        <v>6</v>
      </c>
      <c r="D6" s="61" t="s">
        <v>7</v>
      </c>
      <c r="E6" s="60">
        <v>43019</v>
      </c>
      <c r="F6" s="81" t="s">
        <v>233</v>
      </c>
    </row>
    <row r="7" spans="1:6" x14ac:dyDescent="0.25">
      <c r="A7" s="57">
        <v>2017</v>
      </c>
      <c r="B7" s="57" t="str">
        <f>'Art. 121 Fra. XXXII'!D7</f>
        <v>Julio - Septiembre</v>
      </c>
      <c r="C7" s="58" t="s">
        <v>8</v>
      </c>
      <c r="D7" s="58" t="s">
        <v>9</v>
      </c>
      <c r="E7" s="60">
        <v>43019</v>
      </c>
      <c r="F7" s="81" t="s">
        <v>234</v>
      </c>
    </row>
    <row r="8" spans="1:6" x14ac:dyDescent="0.25">
      <c r="A8" s="56" t="s">
        <v>254</v>
      </c>
    </row>
    <row r="9" spans="1:6" x14ac:dyDescent="0.25">
      <c r="A9" s="56" t="s">
        <v>276</v>
      </c>
    </row>
    <row r="10" spans="1:6" x14ac:dyDescent="0.25">
      <c r="A10" s="56" t="s">
        <v>275</v>
      </c>
    </row>
    <row r="11" spans="1:6" x14ac:dyDescent="0.25">
      <c r="A11" s="56" t="s">
        <v>237</v>
      </c>
    </row>
  </sheetData>
  <mergeCells count="1">
    <mergeCell ref="A1:F1"/>
  </mergeCells>
  <hyperlinks>
    <hyperlink ref="F3" r:id="rId1" display="http://www.metro.df.gob.mx/operacion/indicopera.html"/>
    <hyperlink ref="F4" r:id="rId2" display="http://www.metro.df.gob.mx/operacion/afluacceso.html"/>
    <hyperlink ref="F5" r:id="rId3" display="http://www.metro.df.gob.mx/operacion/estacmenaflu.html"/>
    <hyperlink ref="F6" r:id="rId4" display="http://www.metro.df.gob.mx/operacion/estacmayaflu.html"/>
    <hyperlink ref="F7" r:id="rId5" display="http://www.metro.df.gob.mx/operacion/afluencia.html"/>
  </hyperlinks>
  <pageMargins left="0.70866141732283472" right="0.70866141732283472" top="0.74803149606299213" bottom="0.74803149606299213" header="0.31496062992125984" footer="0.31496062992125984"/>
  <pageSetup scale="74" orientation="landscape" r:id="rId6"/>
  <headerFooter>
    <oddFooter>&amp;LJABA*IIHR*apa&amp;R&amp;P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10"/>
  <sheetViews>
    <sheetView tabSelected="1" zoomScale="130" zoomScaleNormal="130" workbookViewId="0">
      <selection activeCell="A4" sqref="A4"/>
    </sheetView>
  </sheetViews>
  <sheetFormatPr baseColWidth="10" defaultRowHeight="15" x14ac:dyDescent="0.25"/>
  <cols>
    <col min="1" max="1" width="18.85546875" customWidth="1"/>
    <col min="2" max="2" width="24.5703125" customWidth="1"/>
    <col min="3" max="3" width="13.5703125" customWidth="1"/>
    <col min="4" max="4" width="13.140625" customWidth="1"/>
    <col min="5" max="5" width="62.85546875" customWidth="1"/>
    <col min="257" max="257" width="18.85546875" customWidth="1"/>
    <col min="258" max="258" width="24.5703125" customWidth="1"/>
    <col min="259" max="259" width="13.5703125" customWidth="1"/>
    <col min="260" max="260" width="13.140625" customWidth="1"/>
    <col min="261" max="261" width="15.85546875" customWidth="1"/>
    <col min="513" max="513" width="18.85546875" customWidth="1"/>
    <col min="514" max="514" width="24.5703125" customWidth="1"/>
    <col min="515" max="515" width="13.5703125" customWidth="1"/>
    <col min="516" max="516" width="13.140625" customWidth="1"/>
    <col min="517" max="517" width="15.85546875" customWidth="1"/>
    <col min="769" max="769" width="18.85546875" customWidth="1"/>
    <col min="770" max="770" width="24.5703125" customWidth="1"/>
    <col min="771" max="771" width="13.5703125" customWidth="1"/>
    <col min="772" max="772" width="13.140625" customWidth="1"/>
    <col min="773" max="773" width="15.85546875" customWidth="1"/>
    <col min="1025" max="1025" width="18.85546875" customWidth="1"/>
    <col min="1026" max="1026" width="24.5703125" customWidth="1"/>
    <col min="1027" max="1027" width="13.5703125" customWidth="1"/>
    <col min="1028" max="1028" width="13.140625" customWidth="1"/>
    <col min="1029" max="1029" width="15.85546875" customWidth="1"/>
    <col min="1281" max="1281" width="18.85546875" customWidth="1"/>
    <col min="1282" max="1282" width="24.5703125" customWidth="1"/>
    <col min="1283" max="1283" width="13.5703125" customWidth="1"/>
    <col min="1284" max="1284" width="13.140625" customWidth="1"/>
    <col min="1285" max="1285" width="15.85546875" customWidth="1"/>
    <col min="1537" max="1537" width="18.85546875" customWidth="1"/>
    <col min="1538" max="1538" width="24.5703125" customWidth="1"/>
    <col min="1539" max="1539" width="13.5703125" customWidth="1"/>
    <col min="1540" max="1540" width="13.140625" customWidth="1"/>
    <col min="1541" max="1541" width="15.85546875" customWidth="1"/>
    <col min="1793" max="1793" width="18.85546875" customWidth="1"/>
    <col min="1794" max="1794" width="24.5703125" customWidth="1"/>
    <col min="1795" max="1795" width="13.5703125" customWidth="1"/>
    <col min="1796" max="1796" width="13.140625" customWidth="1"/>
    <col min="1797" max="1797" width="15.85546875" customWidth="1"/>
    <col min="2049" max="2049" width="18.85546875" customWidth="1"/>
    <col min="2050" max="2050" width="24.5703125" customWidth="1"/>
    <col min="2051" max="2051" width="13.5703125" customWidth="1"/>
    <col min="2052" max="2052" width="13.140625" customWidth="1"/>
    <col min="2053" max="2053" width="15.85546875" customWidth="1"/>
    <col min="2305" max="2305" width="18.85546875" customWidth="1"/>
    <col min="2306" max="2306" width="24.5703125" customWidth="1"/>
    <col min="2307" max="2307" width="13.5703125" customWidth="1"/>
    <col min="2308" max="2308" width="13.140625" customWidth="1"/>
    <col min="2309" max="2309" width="15.85546875" customWidth="1"/>
    <col min="2561" max="2561" width="18.85546875" customWidth="1"/>
    <col min="2562" max="2562" width="24.5703125" customWidth="1"/>
    <col min="2563" max="2563" width="13.5703125" customWidth="1"/>
    <col min="2564" max="2564" width="13.140625" customWidth="1"/>
    <col min="2565" max="2565" width="15.85546875" customWidth="1"/>
    <col min="2817" max="2817" width="18.85546875" customWidth="1"/>
    <col min="2818" max="2818" width="24.5703125" customWidth="1"/>
    <col min="2819" max="2819" width="13.5703125" customWidth="1"/>
    <col min="2820" max="2820" width="13.140625" customWidth="1"/>
    <col min="2821" max="2821" width="15.85546875" customWidth="1"/>
    <col min="3073" max="3073" width="18.85546875" customWidth="1"/>
    <col min="3074" max="3074" width="24.5703125" customWidth="1"/>
    <col min="3075" max="3075" width="13.5703125" customWidth="1"/>
    <col min="3076" max="3076" width="13.140625" customWidth="1"/>
    <col min="3077" max="3077" width="15.85546875" customWidth="1"/>
    <col min="3329" max="3329" width="18.85546875" customWidth="1"/>
    <col min="3330" max="3330" width="24.5703125" customWidth="1"/>
    <col min="3331" max="3331" width="13.5703125" customWidth="1"/>
    <col min="3332" max="3332" width="13.140625" customWidth="1"/>
    <col min="3333" max="3333" width="15.85546875" customWidth="1"/>
    <col min="3585" max="3585" width="18.85546875" customWidth="1"/>
    <col min="3586" max="3586" width="24.5703125" customWidth="1"/>
    <col min="3587" max="3587" width="13.5703125" customWidth="1"/>
    <col min="3588" max="3588" width="13.140625" customWidth="1"/>
    <col min="3589" max="3589" width="15.85546875" customWidth="1"/>
    <col min="3841" max="3841" width="18.85546875" customWidth="1"/>
    <col min="3842" max="3842" width="24.5703125" customWidth="1"/>
    <col min="3843" max="3843" width="13.5703125" customWidth="1"/>
    <col min="3844" max="3844" width="13.140625" customWidth="1"/>
    <col min="3845" max="3845" width="15.85546875" customWidth="1"/>
    <col min="4097" max="4097" width="18.85546875" customWidth="1"/>
    <col min="4098" max="4098" width="24.5703125" customWidth="1"/>
    <col min="4099" max="4099" width="13.5703125" customWidth="1"/>
    <col min="4100" max="4100" width="13.140625" customWidth="1"/>
    <col min="4101" max="4101" width="15.85546875" customWidth="1"/>
    <col min="4353" max="4353" width="18.85546875" customWidth="1"/>
    <col min="4354" max="4354" width="24.5703125" customWidth="1"/>
    <col min="4355" max="4355" width="13.5703125" customWidth="1"/>
    <col min="4356" max="4356" width="13.140625" customWidth="1"/>
    <col min="4357" max="4357" width="15.85546875" customWidth="1"/>
    <col min="4609" max="4609" width="18.85546875" customWidth="1"/>
    <col min="4610" max="4610" width="24.5703125" customWidth="1"/>
    <col min="4611" max="4611" width="13.5703125" customWidth="1"/>
    <col min="4612" max="4612" width="13.140625" customWidth="1"/>
    <col min="4613" max="4613" width="15.85546875" customWidth="1"/>
    <col min="4865" max="4865" width="18.85546875" customWidth="1"/>
    <col min="4866" max="4866" width="24.5703125" customWidth="1"/>
    <col min="4867" max="4867" width="13.5703125" customWidth="1"/>
    <col min="4868" max="4868" width="13.140625" customWidth="1"/>
    <col min="4869" max="4869" width="15.85546875" customWidth="1"/>
    <col min="5121" max="5121" width="18.85546875" customWidth="1"/>
    <col min="5122" max="5122" width="24.5703125" customWidth="1"/>
    <col min="5123" max="5123" width="13.5703125" customWidth="1"/>
    <col min="5124" max="5124" width="13.140625" customWidth="1"/>
    <col min="5125" max="5125" width="15.85546875" customWidth="1"/>
    <col min="5377" max="5377" width="18.85546875" customWidth="1"/>
    <col min="5378" max="5378" width="24.5703125" customWidth="1"/>
    <col min="5379" max="5379" width="13.5703125" customWidth="1"/>
    <col min="5380" max="5380" width="13.140625" customWidth="1"/>
    <col min="5381" max="5381" width="15.85546875" customWidth="1"/>
    <col min="5633" max="5633" width="18.85546875" customWidth="1"/>
    <col min="5634" max="5634" width="24.5703125" customWidth="1"/>
    <col min="5635" max="5635" width="13.5703125" customWidth="1"/>
    <col min="5636" max="5636" width="13.140625" customWidth="1"/>
    <col min="5637" max="5637" width="15.85546875" customWidth="1"/>
    <col min="5889" max="5889" width="18.85546875" customWidth="1"/>
    <col min="5890" max="5890" width="24.5703125" customWidth="1"/>
    <col min="5891" max="5891" width="13.5703125" customWidth="1"/>
    <col min="5892" max="5892" width="13.140625" customWidth="1"/>
    <col min="5893" max="5893" width="15.85546875" customWidth="1"/>
    <col min="6145" max="6145" width="18.85546875" customWidth="1"/>
    <col min="6146" max="6146" width="24.5703125" customWidth="1"/>
    <col min="6147" max="6147" width="13.5703125" customWidth="1"/>
    <col min="6148" max="6148" width="13.140625" customWidth="1"/>
    <col min="6149" max="6149" width="15.85546875" customWidth="1"/>
    <col min="6401" max="6401" width="18.85546875" customWidth="1"/>
    <col min="6402" max="6402" width="24.5703125" customWidth="1"/>
    <col min="6403" max="6403" width="13.5703125" customWidth="1"/>
    <col min="6404" max="6404" width="13.140625" customWidth="1"/>
    <col min="6405" max="6405" width="15.85546875" customWidth="1"/>
    <col min="6657" max="6657" width="18.85546875" customWidth="1"/>
    <col min="6658" max="6658" width="24.5703125" customWidth="1"/>
    <col min="6659" max="6659" width="13.5703125" customWidth="1"/>
    <col min="6660" max="6660" width="13.140625" customWidth="1"/>
    <col min="6661" max="6661" width="15.85546875" customWidth="1"/>
    <col min="6913" max="6913" width="18.85546875" customWidth="1"/>
    <col min="6914" max="6914" width="24.5703125" customWidth="1"/>
    <col min="6915" max="6915" width="13.5703125" customWidth="1"/>
    <col min="6916" max="6916" width="13.140625" customWidth="1"/>
    <col min="6917" max="6917" width="15.85546875" customWidth="1"/>
    <col min="7169" max="7169" width="18.85546875" customWidth="1"/>
    <col min="7170" max="7170" width="24.5703125" customWidth="1"/>
    <col min="7171" max="7171" width="13.5703125" customWidth="1"/>
    <col min="7172" max="7172" width="13.140625" customWidth="1"/>
    <col min="7173" max="7173" width="15.85546875" customWidth="1"/>
    <col min="7425" max="7425" width="18.85546875" customWidth="1"/>
    <col min="7426" max="7426" width="24.5703125" customWidth="1"/>
    <col min="7427" max="7427" width="13.5703125" customWidth="1"/>
    <col min="7428" max="7428" width="13.140625" customWidth="1"/>
    <col min="7429" max="7429" width="15.85546875" customWidth="1"/>
    <col min="7681" max="7681" width="18.85546875" customWidth="1"/>
    <col min="7682" max="7682" width="24.5703125" customWidth="1"/>
    <col min="7683" max="7683" width="13.5703125" customWidth="1"/>
    <col min="7684" max="7684" width="13.140625" customWidth="1"/>
    <col min="7685" max="7685" width="15.85546875" customWidth="1"/>
    <col min="7937" max="7937" width="18.85546875" customWidth="1"/>
    <col min="7938" max="7938" width="24.5703125" customWidth="1"/>
    <col min="7939" max="7939" width="13.5703125" customWidth="1"/>
    <col min="7940" max="7940" width="13.140625" customWidth="1"/>
    <col min="7941" max="7941" width="15.85546875" customWidth="1"/>
    <col min="8193" max="8193" width="18.85546875" customWidth="1"/>
    <col min="8194" max="8194" width="24.5703125" customWidth="1"/>
    <col min="8195" max="8195" width="13.5703125" customWidth="1"/>
    <col min="8196" max="8196" width="13.140625" customWidth="1"/>
    <col min="8197" max="8197" width="15.85546875" customWidth="1"/>
    <col min="8449" max="8449" width="18.85546875" customWidth="1"/>
    <col min="8450" max="8450" width="24.5703125" customWidth="1"/>
    <col min="8451" max="8451" width="13.5703125" customWidth="1"/>
    <col min="8452" max="8452" width="13.140625" customWidth="1"/>
    <col min="8453" max="8453" width="15.85546875" customWidth="1"/>
    <col min="8705" max="8705" width="18.85546875" customWidth="1"/>
    <col min="8706" max="8706" width="24.5703125" customWidth="1"/>
    <col min="8707" max="8707" width="13.5703125" customWidth="1"/>
    <col min="8708" max="8708" width="13.140625" customWidth="1"/>
    <col min="8709" max="8709" width="15.85546875" customWidth="1"/>
    <col min="8961" max="8961" width="18.85546875" customWidth="1"/>
    <col min="8962" max="8962" width="24.5703125" customWidth="1"/>
    <col min="8963" max="8963" width="13.5703125" customWidth="1"/>
    <col min="8964" max="8964" width="13.140625" customWidth="1"/>
    <col min="8965" max="8965" width="15.85546875" customWidth="1"/>
    <col min="9217" max="9217" width="18.85546875" customWidth="1"/>
    <col min="9218" max="9218" width="24.5703125" customWidth="1"/>
    <col min="9219" max="9219" width="13.5703125" customWidth="1"/>
    <col min="9220" max="9220" width="13.140625" customWidth="1"/>
    <col min="9221" max="9221" width="15.85546875" customWidth="1"/>
    <col min="9473" max="9473" width="18.85546875" customWidth="1"/>
    <col min="9474" max="9474" width="24.5703125" customWidth="1"/>
    <col min="9475" max="9475" width="13.5703125" customWidth="1"/>
    <col min="9476" max="9476" width="13.140625" customWidth="1"/>
    <col min="9477" max="9477" width="15.85546875" customWidth="1"/>
    <col min="9729" max="9729" width="18.85546875" customWidth="1"/>
    <col min="9730" max="9730" width="24.5703125" customWidth="1"/>
    <col min="9731" max="9731" width="13.5703125" customWidth="1"/>
    <col min="9732" max="9732" width="13.140625" customWidth="1"/>
    <col min="9733" max="9733" width="15.85546875" customWidth="1"/>
    <col min="9985" max="9985" width="18.85546875" customWidth="1"/>
    <col min="9986" max="9986" width="24.5703125" customWidth="1"/>
    <col min="9987" max="9987" width="13.5703125" customWidth="1"/>
    <col min="9988" max="9988" width="13.140625" customWidth="1"/>
    <col min="9989" max="9989" width="15.85546875" customWidth="1"/>
    <col min="10241" max="10241" width="18.85546875" customWidth="1"/>
    <col min="10242" max="10242" width="24.5703125" customWidth="1"/>
    <col min="10243" max="10243" width="13.5703125" customWidth="1"/>
    <col min="10244" max="10244" width="13.140625" customWidth="1"/>
    <col min="10245" max="10245" width="15.85546875" customWidth="1"/>
    <col min="10497" max="10497" width="18.85546875" customWidth="1"/>
    <col min="10498" max="10498" width="24.5703125" customWidth="1"/>
    <col min="10499" max="10499" width="13.5703125" customWidth="1"/>
    <col min="10500" max="10500" width="13.140625" customWidth="1"/>
    <col min="10501" max="10501" width="15.85546875" customWidth="1"/>
    <col min="10753" max="10753" width="18.85546875" customWidth="1"/>
    <col min="10754" max="10754" width="24.5703125" customWidth="1"/>
    <col min="10755" max="10755" width="13.5703125" customWidth="1"/>
    <col min="10756" max="10756" width="13.140625" customWidth="1"/>
    <col min="10757" max="10757" width="15.85546875" customWidth="1"/>
    <col min="11009" max="11009" width="18.85546875" customWidth="1"/>
    <col min="11010" max="11010" width="24.5703125" customWidth="1"/>
    <col min="11011" max="11011" width="13.5703125" customWidth="1"/>
    <col min="11012" max="11012" width="13.140625" customWidth="1"/>
    <col min="11013" max="11013" width="15.85546875" customWidth="1"/>
    <col min="11265" max="11265" width="18.85546875" customWidth="1"/>
    <col min="11266" max="11266" width="24.5703125" customWidth="1"/>
    <col min="11267" max="11267" width="13.5703125" customWidth="1"/>
    <col min="11268" max="11268" width="13.140625" customWidth="1"/>
    <col min="11269" max="11269" width="15.85546875" customWidth="1"/>
    <col min="11521" max="11521" width="18.85546875" customWidth="1"/>
    <col min="11522" max="11522" width="24.5703125" customWidth="1"/>
    <col min="11523" max="11523" width="13.5703125" customWidth="1"/>
    <col min="11524" max="11524" width="13.140625" customWidth="1"/>
    <col min="11525" max="11525" width="15.85546875" customWidth="1"/>
    <col min="11777" max="11777" width="18.85546875" customWidth="1"/>
    <col min="11778" max="11778" width="24.5703125" customWidth="1"/>
    <col min="11779" max="11779" width="13.5703125" customWidth="1"/>
    <col min="11780" max="11780" width="13.140625" customWidth="1"/>
    <col min="11781" max="11781" width="15.85546875" customWidth="1"/>
    <col min="12033" max="12033" width="18.85546875" customWidth="1"/>
    <col min="12034" max="12034" width="24.5703125" customWidth="1"/>
    <col min="12035" max="12035" width="13.5703125" customWidth="1"/>
    <col min="12036" max="12036" width="13.140625" customWidth="1"/>
    <col min="12037" max="12037" width="15.85546875" customWidth="1"/>
    <col min="12289" max="12289" width="18.85546875" customWidth="1"/>
    <col min="12290" max="12290" width="24.5703125" customWidth="1"/>
    <col min="12291" max="12291" width="13.5703125" customWidth="1"/>
    <col min="12292" max="12292" width="13.140625" customWidth="1"/>
    <col min="12293" max="12293" width="15.85546875" customWidth="1"/>
    <col min="12545" max="12545" width="18.85546875" customWidth="1"/>
    <col min="12546" max="12546" width="24.5703125" customWidth="1"/>
    <col min="12547" max="12547" width="13.5703125" customWidth="1"/>
    <col min="12548" max="12548" width="13.140625" customWidth="1"/>
    <col min="12549" max="12549" width="15.85546875" customWidth="1"/>
    <col min="12801" max="12801" width="18.85546875" customWidth="1"/>
    <col min="12802" max="12802" width="24.5703125" customWidth="1"/>
    <col min="12803" max="12803" width="13.5703125" customWidth="1"/>
    <col min="12804" max="12804" width="13.140625" customWidth="1"/>
    <col min="12805" max="12805" width="15.85546875" customWidth="1"/>
    <col min="13057" max="13057" width="18.85546875" customWidth="1"/>
    <col min="13058" max="13058" width="24.5703125" customWidth="1"/>
    <col min="13059" max="13059" width="13.5703125" customWidth="1"/>
    <col min="13060" max="13060" width="13.140625" customWidth="1"/>
    <col min="13061" max="13061" width="15.85546875" customWidth="1"/>
    <col min="13313" max="13313" width="18.85546875" customWidth="1"/>
    <col min="13314" max="13314" width="24.5703125" customWidth="1"/>
    <col min="13315" max="13315" width="13.5703125" customWidth="1"/>
    <col min="13316" max="13316" width="13.140625" customWidth="1"/>
    <col min="13317" max="13317" width="15.85546875" customWidth="1"/>
    <col min="13569" max="13569" width="18.85546875" customWidth="1"/>
    <col min="13570" max="13570" width="24.5703125" customWidth="1"/>
    <col min="13571" max="13571" width="13.5703125" customWidth="1"/>
    <col min="13572" max="13572" width="13.140625" customWidth="1"/>
    <col min="13573" max="13573" width="15.85546875" customWidth="1"/>
    <col min="13825" max="13825" width="18.85546875" customWidth="1"/>
    <col min="13826" max="13826" width="24.5703125" customWidth="1"/>
    <col min="13827" max="13827" width="13.5703125" customWidth="1"/>
    <col min="13828" max="13828" width="13.140625" customWidth="1"/>
    <col min="13829" max="13829" width="15.85546875" customWidth="1"/>
    <col min="14081" max="14081" width="18.85546875" customWidth="1"/>
    <col min="14082" max="14082" width="24.5703125" customWidth="1"/>
    <col min="14083" max="14083" width="13.5703125" customWidth="1"/>
    <col min="14084" max="14084" width="13.140625" customWidth="1"/>
    <col min="14085" max="14085" width="15.85546875" customWidth="1"/>
    <col min="14337" max="14337" width="18.85546875" customWidth="1"/>
    <col min="14338" max="14338" width="24.5703125" customWidth="1"/>
    <col min="14339" max="14339" width="13.5703125" customWidth="1"/>
    <col min="14340" max="14340" width="13.140625" customWidth="1"/>
    <col min="14341" max="14341" width="15.85546875" customWidth="1"/>
    <col min="14593" max="14593" width="18.85546875" customWidth="1"/>
    <col min="14594" max="14594" width="24.5703125" customWidth="1"/>
    <col min="14595" max="14595" width="13.5703125" customWidth="1"/>
    <col min="14596" max="14596" width="13.140625" customWidth="1"/>
    <col min="14597" max="14597" width="15.85546875" customWidth="1"/>
    <col min="14849" max="14849" width="18.85546875" customWidth="1"/>
    <col min="14850" max="14850" width="24.5703125" customWidth="1"/>
    <col min="14851" max="14851" width="13.5703125" customWidth="1"/>
    <col min="14852" max="14852" width="13.140625" customWidth="1"/>
    <col min="14853" max="14853" width="15.85546875" customWidth="1"/>
    <col min="15105" max="15105" width="18.85546875" customWidth="1"/>
    <col min="15106" max="15106" width="24.5703125" customWidth="1"/>
    <col min="15107" max="15107" width="13.5703125" customWidth="1"/>
    <col min="15108" max="15108" width="13.140625" customWidth="1"/>
    <col min="15109" max="15109" width="15.85546875" customWidth="1"/>
    <col min="15361" max="15361" width="18.85546875" customWidth="1"/>
    <col min="15362" max="15362" width="24.5703125" customWidth="1"/>
    <col min="15363" max="15363" width="13.5703125" customWidth="1"/>
    <col min="15364" max="15364" width="13.140625" customWidth="1"/>
    <col min="15365" max="15365" width="15.85546875" customWidth="1"/>
    <col min="15617" max="15617" width="18.85546875" customWidth="1"/>
    <col min="15618" max="15618" width="24.5703125" customWidth="1"/>
    <col min="15619" max="15619" width="13.5703125" customWidth="1"/>
    <col min="15620" max="15620" width="13.140625" customWidth="1"/>
    <col min="15621" max="15621" width="15.85546875" customWidth="1"/>
    <col min="15873" max="15873" width="18.85546875" customWidth="1"/>
    <col min="15874" max="15874" width="24.5703125" customWidth="1"/>
    <col min="15875" max="15875" width="13.5703125" customWidth="1"/>
    <col min="15876" max="15876" width="13.140625" customWidth="1"/>
    <col min="15877" max="15877" width="15.85546875" customWidth="1"/>
    <col min="16129" max="16129" width="18.85546875" customWidth="1"/>
    <col min="16130" max="16130" width="24.5703125" customWidth="1"/>
    <col min="16131" max="16131" width="13.5703125" customWidth="1"/>
    <col min="16132" max="16132" width="13.140625" customWidth="1"/>
    <col min="16133" max="16133" width="15.85546875" customWidth="1"/>
  </cols>
  <sheetData>
    <row r="1" spans="1:5" ht="15" customHeight="1" x14ac:dyDescent="0.25">
      <c r="A1" s="110" t="s">
        <v>255</v>
      </c>
      <c r="B1" s="110"/>
      <c r="C1" s="110"/>
      <c r="D1" s="110"/>
      <c r="E1" s="110"/>
    </row>
    <row r="2" spans="1:5" ht="24" x14ac:dyDescent="0.25">
      <c r="A2" s="57" t="s">
        <v>256</v>
      </c>
      <c r="B2" s="57" t="s">
        <v>257</v>
      </c>
      <c r="C2" s="57" t="s">
        <v>258</v>
      </c>
      <c r="D2" s="57" t="s">
        <v>259</v>
      </c>
      <c r="E2" s="57" t="s">
        <v>260</v>
      </c>
    </row>
    <row r="3" spans="1:5" ht="25.5" x14ac:dyDescent="0.25">
      <c r="A3" s="63" t="s">
        <v>261</v>
      </c>
      <c r="B3" s="63" t="s">
        <v>262</v>
      </c>
      <c r="C3" s="69">
        <v>0.872</v>
      </c>
      <c r="D3" s="69">
        <v>0.94300000000000006</v>
      </c>
      <c r="E3" s="63" t="s">
        <v>281</v>
      </c>
    </row>
    <row r="4" spans="1:5" x14ac:dyDescent="0.25">
      <c r="A4" s="63" t="s">
        <v>263</v>
      </c>
      <c r="B4" s="63" t="s">
        <v>262</v>
      </c>
      <c r="C4" s="69">
        <v>0.92410000000000003</v>
      </c>
      <c r="D4" s="69">
        <v>0.93664999999999998</v>
      </c>
      <c r="E4" s="63" t="s">
        <v>266</v>
      </c>
    </row>
    <row r="5" spans="1:5" x14ac:dyDescent="0.25">
      <c r="A5" s="63" t="s">
        <v>264</v>
      </c>
      <c r="B5" s="63" t="s">
        <v>262</v>
      </c>
      <c r="C5" s="69">
        <v>0.91910000000000003</v>
      </c>
      <c r="D5" s="69">
        <v>0.93235000000000001</v>
      </c>
      <c r="E5" s="63" t="s">
        <v>266</v>
      </c>
    </row>
    <row r="6" spans="1:5" x14ac:dyDescent="0.25">
      <c r="A6" s="64" t="s">
        <v>254</v>
      </c>
      <c r="B6" s="65"/>
      <c r="C6" s="65"/>
      <c r="D6" s="65"/>
      <c r="E6" s="65"/>
    </row>
    <row r="7" spans="1:5" x14ac:dyDescent="0.25">
      <c r="A7" s="66" t="s">
        <v>265</v>
      </c>
      <c r="B7" s="65"/>
      <c r="C7" s="65"/>
      <c r="D7" s="65"/>
      <c r="E7" s="65"/>
    </row>
    <row r="8" spans="1:5" x14ac:dyDescent="0.25">
      <c r="A8" s="64" t="s">
        <v>275</v>
      </c>
      <c r="B8" s="65"/>
      <c r="C8" s="65"/>
      <c r="D8" s="65"/>
      <c r="E8" s="65"/>
    </row>
    <row r="9" spans="1:5" x14ac:dyDescent="0.25">
      <c r="A9" s="67" t="s">
        <v>267</v>
      </c>
      <c r="B9" s="65"/>
      <c r="C9" s="65"/>
      <c r="D9" s="65"/>
      <c r="E9" s="65"/>
    </row>
    <row r="10" spans="1:5" x14ac:dyDescent="0.25">
      <c r="D10" s="65"/>
    </row>
  </sheetData>
  <mergeCells count="1"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scale="91" orientation="landscape" r:id="rId1"/>
  <headerFooter>
    <oddFooter>&amp;LJABA*IIHR*apa&amp;R&amp;P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2:L27"/>
  <sheetViews>
    <sheetView zoomScaleNormal="100" workbookViewId="0"/>
  </sheetViews>
  <sheetFormatPr baseColWidth="10" defaultRowHeight="15" x14ac:dyDescent="0.25"/>
  <cols>
    <col min="1" max="1" width="55.140625" style="7" customWidth="1"/>
    <col min="2" max="2" width="20.85546875" style="7" customWidth="1"/>
    <col min="3" max="3" width="8.85546875" style="7" customWidth="1"/>
    <col min="4" max="4" width="5.7109375" style="7" bestFit="1" customWidth="1"/>
    <col min="5" max="5" width="6.5703125" style="7" bestFit="1" customWidth="1"/>
    <col min="6" max="6" width="11.42578125" style="39"/>
    <col min="8" max="9" width="11.42578125" style="39"/>
    <col min="10" max="12" width="11.42578125" style="45"/>
    <col min="13" max="16384" width="11.42578125" style="7"/>
  </cols>
  <sheetData>
    <row r="2" spans="1:9" ht="15.75" customHeight="1" x14ac:dyDescent="0.25">
      <c r="A2" s="113" t="s">
        <v>282</v>
      </c>
      <c r="B2" s="113"/>
      <c r="C2" s="113"/>
      <c r="D2" s="113"/>
      <c r="E2" s="113"/>
    </row>
    <row r="4" spans="1:9" ht="26.25" customHeight="1" x14ac:dyDescent="0.25">
      <c r="A4" s="111" t="s">
        <v>16</v>
      </c>
      <c r="B4" s="111" t="s">
        <v>17</v>
      </c>
      <c r="C4" s="111" t="s">
        <v>283</v>
      </c>
      <c r="D4" s="111"/>
      <c r="E4" s="111"/>
    </row>
    <row r="5" spans="1:9" ht="25.5" customHeight="1" x14ac:dyDescent="0.25">
      <c r="A5" s="111"/>
      <c r="B5" s="111"/>
      <c r="C5" s="40">
        <v>2015</v>
      </c>
      <c r="D5" s="40">
        <v>2016</v>
      </c>
      <c r="E5" s="27">
        <v>2017</v>
      </c>
    </row>
    <row r="6" spans="1:9" ht="27.75" customHeight="1" x14ac:dyDescent="0.25">
      <c r="A6" s="28" t="s">
        <v>18</v>
      </c>
      <c r="B6" s="112" t="s">
        <v>20</v>
      </c>
      <c r="C6" s="33">
        <v>106.17</v>
      </c>
      <c r="D6" s="33">
        <v>98.76</v>
      </c>
      <c r="E6" s="33">
        <v>87.2</v>
      </c>
    </row>
    <row r="7" spans="1:9" ht="27.75" customHeight="1" x14ac:dyDescent="0.25">
      <c r="A7" s="28" t="s">
        <v>28</v>
      </c>
      <c r="B7" s="112"/>
      <c r="C7" s="33">
        <v>100.14</v>
      </c>
      <c r="D7" s="33">
        <v>93.21</v>
      </c>
      <c r="E7" s="29">
        <v>86.54</v>
      </c>
    </row>
    <row r="8" spans="1:9" ht="27.75" customHeight="1" x14ac:dyDescent="0.25">
      <c r="A8" s="28" t="s">
        <v>19</v>
      </c>
      <c r="B8" s="112"/>
      <c r="C8" s="33">
        <v>121.29</v>
      </c>
      <c r="D8" s="33">
        <v>114.01</v>
      </c>
      <c r="E8" s="33">
        <v>90.38</v>
      </c>
    </row>
    <row r="9" spans="1:9" ht="27.75" customHeight="1" x14ac:dyDescent="0.25">
      <c r="A9" s="28" t="s">
        <v>21</v>
      </c>
      <c r="B9" s="30" t="s">
        <v>20</v>
      </c>
      <c r="C9" s="33">
        <v>92.76</v>
      </c>
      <c r="D9" s="33">
        <v>94.34</v>
      </c>
      <c r="E9" s="29">
        <v>92.41</v>
      </c>
      <c r="H9" s="75"/>
      <c r="I9" s="75"/>
    </row>
    <row r="10" spans="1:9" ht="27.75" customHeight="1" x14ac:dyDescent="0.25">
      <c r="A10" s="28" t="s">
        <v>22</v>
      </c>
      <c r="B10" s="30" t="s">
        <v>29</v>
      </c>
      <c r="C10" s="33">
        <v>38.197317180602035</v>
      </c>
      <c r="D10" s="29">
        <v>36.82</v>
      </c>
      <c r="E10" s="33">
        <v>33.86</v>
      </c>
      <c r="H10" s="75"/>
      <c r="I10" s="75"/>
    </row>
    <row r="11" spans="1:9" ht="27.75" customHeight="1" x14ac:dyDescent="0.25">
      <c r="A11" s="28" t="s">
        <v>23</v>
      </c>
      <c r="B11" s="30" t="s">
        <v>24</v>
      </c>
      <c r="C11" s="43">
        <v>0.50065094078638772</v>
      </c>
      <c r="D11" s="43">
        <v>0.51139999999999997</v>
      </c>
      <c r="E11" s="43">
        <v>0.55889999999999995</v>
      </c>
      <c r="H11" s="70"/>
      <c r="I11" s="70"/>
    </row>
    <row r="12" spans="1:9" ht="27.75" customHeight="1" x14ac:dyDescent="0.25">
      <c r="A12" s="28" t="s">
        <v>30</v>
      </c>
      <c r="B12" s="30" t="s">
        <v>25</v>
      </c>
      <c r="C12" s="33">
        <v>293.8</v>
      </c>
      <c r="D12" s="33">
        <v>314.53980527251633</v>
      </c>
      <c r="E12" s="74">
        <v>308.83</v>
      </c>
      <c r="H12" s="70"/>
      <c r="I12" s="70"/>
    </row>
    <row r="13" spans="1:9" ht="27.75" customHeight="1" x14ac:dyDescent="0.25">
      <c r="A13" s="28" t="s">
        <v>26</v>
      </c>
      <c r="B13" s="30" t="s">
        <v>27</v>
      </c>
      <c r="C13" s="29">
        <v>18.75</v>
      </c>
      <c r="D13" s="33">
        <v>19.3</v>
      </c>
      <c r="E13" s="33">
        <v>19.3</v>
      </c>
    </row>
    <row r="15" spans="1:9" x14ac:dyDescent="0.25">
      <c r="A15" s="7" t="s">
        <v>227</v>
      </c>
      <c r="H15" s="39" t="s">
        <v>268</v>
      </c>
    </row>
    <row r="16" spans="1:9" x14ac:dyDescent="0.25">
      <c r="A16" s="45"/>
      <c r="B16" s="45"/>
      <c r="C16" s="45"/>
      <c r="D16" s="45"/>
      <c r="E16" s="45"/>
      <c r="H16" s="39" t="s">
        <v>269</v>
      </c>
    </row>
    <row r="17" spans="1:9" x14ac:dyDescent="0.25">
      <c r="A17" s="45"/>
      <c r="B17" s="45"/>
      <c r="C17" s="45"/>
      <c r="D17" s="45"/>
      <c r="E17" s="45"/>
      <c r="H17" s="39" t="s">
        <v>270</v>
      </c>
    </row>
    <row r="18" spans="1:9" x14ac:dyDescent="0.25">
      <c r="A18" s="45"/>
      <c r="B18" s="45"/>
      <c r="C18" s="45"/>
      <c r="D18" s="45"/>
      <c r="E18" s="45"/>
    </row>
    <row r="19" spans="1:9" x14ac:dyDescent="0.25">
      <c r="A19" s="45"/>
      <c r="B19" s="45"/>
      <c r="C19" s="45"/>
      <c r="D19" s="45"/>
      <c r="E19" s="45"/>
    </row>
    <row r="20" spans="1:9" x14ac:dyDescent="0.25">
      <c r="A20" s="45"/>
      <c r="B20" s="45"/>
      <c r="C20" s="45"/>
      <c r="D20" s="45"/>
      <c r="E20" s="53"/>
      <c r="F20" s="76"/>
      <c r="H20" s="71"/>
      <c r="I20" s="77"/>
    </row>
    <row r="21" spans="1:9" x14ac:dyDescent="0.25">
      <c r="A21" s="45"/>
      <c r="B21" s="45"/>
      <c r="C21" s="45"/>
      <c r="D21" s="45"/>
      <c r="E21" s="54"/>
      <c r="F21" s="78"/>
      <c r="H21" s="72"/>
      <c r="I21" s="79"/>
    </row>
    <row r="22" spans="1:9" x14ac:dyDescent="0.25">
      <c r="A22" s="45"/>
      <c r="B22" s="45"/>
      <c r="C22" s="45"/>
      <c r="D22" s="45"/>
      <c r="E22" s="55"/>
      <c r="F22" s="80"/>
      <c r="H22" s="72"/>
      <c r="I22" s="79"/>
    </row>
    <row r="23" spans="1:9" x14ac:dyDescent="0.25">
      <c r="A23" s="45"/>
      <c r="B23" s="45"/>
      <c r="C23" s="45"/>
      <c r="D23" s="45"/>
      <c r="E23" s="52"/>
      <c r="F23" s="73"/>
      <c r="H23" s="73"/>
      <c r="I23" s="73"/>
    </row>
    <row r="24" spans="1:9" x14ac:dyDescent="0.25">
      <c r="A24" s="45"/>
      <c r="B24" s="45"/>
      <c r="C24" s="45"/>
      <c r="D24" s="45"/>
      <c r="E24" s="52"/>
      <c r="F24" s="73"/>
      <c r="H24" s="73"/>
      <c r="I24" s="73"/>
    </row>
    <row r="25" spans="1:9" x14ac:dyDescent="0.25">
      <c r="A25" s="45"/>
      <c r="B25" s="45"/>
      <c r="C25" s="45"/>
      <c r="D25" s="45"/>
      <c r="E25" s="52"/>
      <c r="F25" s="73"/>
      <c r="H25" s="73"/>
      <c r="I25" s="73"/>
    </row>
    <row r="26" spans="1:9" x14ac:dyDescent="0.25">
      <c r="E26" s="52"/>
      <c r="F26" s="73"/>
      <c r="H26" s="73"/>
      <c r="I26" s="73"/>
    </row>
    <row r="27" spans="1:9" x14ac:dyDescent="0.25">
      <c r="E27" s="52"/>
      <c r="F27" s="73"/>
      <c r="H27" s="73"/>
      <c r="I27" s="73"/>
    </row>
  </sheetData>
  <mergeCells count="5">
    <mergeCell ref="B4:B5"/>
    <mergeCell ref="C4:E4"/>
    <mergeCell ref="B6:B8"/>
    <mergeCell ref="A2:E2"/>
    <mergeCell ref="A4:A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F20"/>
  <sheetViews>
    <sheetView workbookViewId="0">
      <selection activeCell="G5" sqref="G5"/>
    </sheetView>
  </sheetViews>
  <sheetFormatPr baseColWidth="10" defaultRowHeight="15" x14ac:dyDescent="0.25"/>
  <cols>
    <col min="2" max="3" width="12.7109375" bestFit="1" customWidth="1"/>
    <col min="5" max="5" width="12.7109375" bestFit="1" customWidth="1"/>
    <col min="6" max="6" width="12.7109375" customWidth="1"/>
  </cols>
  <sheetData>
    <row r="2" spans="1:6" ht="15.75" thickBot="1" x14ac:dyDescent="0.3">
      <c r="A2" s="114" t="e">
        <f>CONCATENATE("COMPARACIÓN DE AFLUENCIA TOTAL ",B4," - ",E4)</f>
        <v>#REF!</v>
      </c>
      <c r="B2" s="114"/>
      <c r="C2" s="114"/>
      <c r="D2" s="114"/>
      <c r="E2" s="114"/>
      <c r="F2" s="114"/>
    </row>
    <row r="3" spans="1:6" ht="15.75" thickBot="1" x14ac:dyDescent="0.3">
      <c r="A3" s="114" t="e">
        <f>CONCATENATE(#REF!,"  ",#REF!)</f>
        <v>#REF!</v>
      </c>
      <c r="B3" s="114"/>
      <c r="C3" s="114"/>
      <c r="D3" s="114"/>
      <c r="E3" s="114"/>
      <c r="F3" s="114"/>
    </row>
    <row r="4" spans="1:6" x14ac:dyDescent="0.25">
      <c r="A4" s="115" t="s">
        <v>11</v>
      </c>
      <c r="B4" s="115" t="e">
        <f>E4-2</f>
        <v>#REF!</v>
      </c>
      <c r="C4" s="115" t="e">
        <f>E4-1</f>
        <v>#REF!</v>
      </c>
      <c r="D4" s="31" t="s">
        <v>12</v>
      </c>
      <c r="E4" s="115" t="e">
        <f>#REF!</f>
        <v>#REF!</v>
      </c>
      <c r="F4" s="31" t="s">
        <v>12</v>
      </c>
    </row>
    <row r="5" spans="1:6" ht="15.75" thickBot="1" x14ac:dyDescent="0.3">
      <c r="A5" s="116"/>
      <c r="B5" s="116"/>
      <c r="C5" s="116"/>
      <c r="D5" s="32" t="e">
        <f>CONCATENATE(TEXT(B4,0)," - ",TEXT(C4,0))</f>
        <v>#REF!</v>
      </c>
      <c r="E5" s="116"/>
      <c r="F5" s="44" t="e">
        <f>CONCATENATE(TEXT(C4,0)," - ",TEXT(E4,0))</f>
        <v>#REF!</v>
      </c>
    </row>
    <row r="6" spans="1:6" ht="15.75" thickBot="1" x14ac:dyDescent="0.3">
      <c r="A6" s="3">
        <v>1</v>
      </c>
      <c r="B6" s="2">
        <v>65072052</v>
      </c>
      <c r="C6" s="2">
        <v>62395281</v>
      </c>
      <c r="D6" s="37">
        <f>100*(C6-B6)/B6</f>
        <v>-4.1135493929098779</v>
      </c>
      <c r="E6" s="2">
        <v>61560519</v>
      </c>
      <c r="F6" s="37">
        <v>1.2</v>
      </c>
    </row>
    <row r="7" spans="1:6" ht="15.75" thickBot="1" x14ac:dyDescent="0.3">
      <c r="A7" s="3">
        <v>2</v>
      </c>
      <c r="B7" s="2">
        <v>77905417</v>
      </c>
      <c r="C7" s="2">
        <v>72816320</v>
      </c>
      <c r="D7" s="37">
        <f t="shared" ref="D7:D20" si="0">100*(C7-B7)/B7</f>
        <v>-6.5324045438329401</v>
      </c>
      <c r="E7" s="2">
        <v>71427249</v>
      </c>
      <c r="F7" s="37">
        <f t="shared" ref="F7:F20" si="1">100*(E7-C7)/C7</f>
        <v>-1.9076369143620551</v>
      </c>
    </row>
    <row r="8" spans="1:6" ht="15.75" thickBot="1" x14ac:dyDescent="0.3">
      <c r="A8" s="3">
        <v>3</v>
      </c>
      <c r="B8" s="2">
        <v>61042404</v>
      </c>
      <c r="C8" s="2">
        <v>59164454</v>
      </c>
      <c r="D8" s="37">
        <f t="shared" si="0"/>
        <v>-3.0764679582409631</v>
      </c>
      <c r="E8" s="2">
        <v>59446894</v>
      </c>
      <c r="F8" s="37">
        <f t="shared" si="1"/>
        <v>0.47738123299506829</v>
      </c>
    </row>
    <row r="9" spans="1:6" ht="15.75" thickBot="1" x14ac:dyDescent="0.3">
      <c r="A9" s="3">
        <v>4</v>
      </c>
      <c r="B9" s="2">
        <v>7229704</v>
      </c>
      <c r="C9" s="2">
        <v>6824055</v>
      </c>
      <c r="D9" s="37">
        <f t="shared" si="0"/>
        <v>-5.6108659496986322</v>
      </c>
      <c r="E9" s="2">
        <v>7380248</v>
      </c>
      <c r="F9" s="37">
        <f t="shared" si="1"/>
        <v>8.1504765128651506</v>
      </c>
    </row>
    <row r="10" spans="1:6" ht="15.75" thickBot="1" x14ac:dyDescent="0.3">
      <c r="A10" s="3">
        <v>5</v>
      </c>
      <c r="B10" s="2">
        <v>18337529</v>
      </c>
      <c r="C10" s="2">
        <v>19974709</v>
      </c>
      <c r="D10" s="37">
        <f t="shared" si="0"/>
        <v>8.9280295071380671</v>
      </c>
      <c r="E10" s="2">
        <v>18936251</v>
      </c>
      <c r="F10" s="37">
        <f t="shared" si="1"/>
        <v>-5.198864223754148</v>
      </c>
    </row>
    <row r="11" spans="1:6" ht="15.75" thickBot="1" x14ac:dyDescent="0.3">
      <c r="A11" s="3">
        <v>6</v>
      </c>
      <c r="B11" s="2">
        <v>14424893</v>
      </c>
      <c r="C11" s="2">
        <v>11400578</v>
      </c>
      <c r="D11" s="37">
        <f t="shared" si="0"/>
        <v>-20.965944080139796</v>
      </c>
      <c r="E11" s="2">
        <v>11705539</v>
      </c>
      <c r="F11" s="37">
        <f t="shared" si="1"/>
        <v>2.6749608660192492</v>
      </c>
    </row>
    <row r="12" spans="1:6" ht="15.75" thickBot="1" x14ac:dyDescent="0.3">
      <c r="A12" s="3">
        <v>7</v>
      </c>
      <c r="B12" s="2">
        <v>23884559</v>
      </c>
      <c r="C12" s="2">
        <v>23086294</v>
      </c>
      <c r="D12" s="37">
        <f t="shared" si="0"/>
        <v>-3.342180192650825</v>
      </c>
      <c r="E12" s="2">
        <v>24071341</v>
      </c>
      <c r="F12" s="37">
        <f t="shared" si="1"/>
        <v>4.2668043645290146</v>
      </c>
    </row>
    <row r="13" spans="1:6" ht="15.75" thickBot="1" x14ac:dyDescent="0.3">
      <c r="A13" s="3">
        <v>8</v>
      </c>
      <c r="B13" s="2">
        <v>36453609</v>
      </c>
      <c r="C13" s="2">
        <v>32538964</v>
      </c>
      <c r="D13" s="37">
        <f t="shared" si="0"/>
        <v>-10.738703539613869</v>
      </c>
      <c r="E13" s="2">
        <v>30821692</v>
      </c>
      <c r="F13" s="37">
        <f t="shared" si="1"/>
        <v>-5.2775865881900845</v>
      </c>
    </row>
    <row r="14" spans="1:6" ht="15.75" thickBot="1" x14ac:dyDescent="0.3">
      <c r="A14" s="3">
        <v>9</v>
      </c>
      <c r="B14" s="2">
        <v>28602669</v>
      </c>
      <c r="C14" s="2">
        <v>29819950</v>
      </c>
      <c r="D14" s="37">
        <f t="shared" si="0"/>
        <v>4.2558301115186135</v>
      </c>
      <c r="E14" s="2">
        <v>25296648</v>
      </c>
      <c r="F14" s="37">
        <f t="shared" si="1"/>
        <v>-15.168710879796915</v>
      </c>
    </row>
    <row r="15" spans="1:6" ht="15.75" thickBot="1" x14ac:dyDescent="0.3">
      <c r="A15" s="3" t="s">
        <v>13</v>
      </c>
      <c r="B15" s="2">
        <v>25458183</v>
      </c>
      <c r="C15" s="2">
        <v>21720350</v>
      </c>
      <c r="D15" s="37">
        <f t="shared" si="0"/>
        <v>-14.682245783212416</v>
      </c>
      <c r="E15" s="2">
        <v>16776178</v>
      </c>
      <c r="F15" s="37">
        <f t="shared" si="1"/>
        <v>-22.762856031325462</v>
      </c>
    </row>
    <row r="16" spans="1:6" ht="15.75" thickBot="1" x14ac:dyDescent="0.3">
      <c r="A16" s="3" t="s">
        <v>14</v>
      </c>
      <c r="B16" s="2">
        <v>41246774</v>
      </c>
      <c r="C16" s="2">
        <v>40290373</v>
      </c>
      <c r="D16" s="37">
        <f t="shared" si="0"/>
        <v>-2.3187292174655889</v>
      </c>
      <c r="E16" s="2">
        <v>39299988</v>
      </c>
      <c r="F16" s="37">
        <f t="shared" si="1"/>
        <v>-2.4581182209457331</v>
      </c>
    </row>
    <row r="17" spans="1:6" ht="15.75" thickBot="1" x14ac:dyDescent="0.3">
      <c r="A17" s="3">
        <v>12</v>
      </c>
      <c r="B17" s="1">
        <v>0</v>
      </c>
      <c r="C17" s="2">
        <v>19093979</v>
      </c>
      <c r="D17" s="37">
        <v>0</v>
      </c>
      <c r="E17" s="2">
        <v>21079546</v>
      </c>
      <c r="F17" s="37">
        <f t="shared" si="1"/>
        <v>10.398916852270551</v>
      </c>
    </row>
    <row r="18" spans="1:6" ht="15.75" thickBot="1" x14ac:dyDescent="0.3">
      <c r="A18" s="3" t="s">
        <v>216</v>
      </c>
      <c r="B18" s="2">
        <f>SUM(B6:B14)+B16</f>
        <v>374199610</v>
      </c>
      <c r="C18" s="2">
        <f>SUM(C6:C14)+C16</f>
        <v>358310978</v>
      </c>
      <c r="D18" s="37">
        <f t="shared" si="0"/>
        <v>-4.2460311489902409</v>
      </c>
      <c r="E18" s="2">
        <f>SUM(E6:E14)+E16</f>
        <v>349946369</v>
      </c>
      <c r="F18" s="37">
        <f>100*(E18-C18)/E18</f>
        <v>-2.3902545478332997</v>
      </c>
    </row>
    <row r="19" spans="1:6" ht="15.75" thickBot="1" x14ac:dyDescent="0.3">
      <c r="A19" s="3" t="s">
        <v>217</v>
      </c>
      <c r="B19" s="2">
        <f>B15+B17</f>
        <v>25458183</v>
      </c>
      <c r="C19" s="2">
        <f>C15+C17</f>
        <v>40814329</v>
      </c>
      <c r="D19" s="37">
        <f t="shared" si="0"/>
        <v>60.319096614239911</v>
      </c>
      <c r="E19" s="2">
        <f>E15+E17</f>
        <v>37855724</v>
      </c>
      <c r="F19" s="37">
        <f>100*(E19-C19)/E19</f>
        <v>-7.8154759370075713</v>
      </c>
    </row>
    <row r="20" spans="1:6" ht="15.75" thickBot="1" x14ac:dyDescent="0.3">
      <c r="A20" s="3" t="s">
        <v>15</v>
      </c>
      <c r="B20" s="4">
        <f>SUM(B6:B17)</f>
        <v>399657793</v>
      </c>
      <c r="C20" s="4">
        <f>SUM(C6:C17)</f>
        <v>399125307</v>
      </c>
      <c r="D20" s="38">
        <f t="shared" si="0"/>
        <v>-0.13323548528928597</v>
      </c>
      <c r="E20" s="4">
        <f>SUM(E6:E17)</f>
        <v>387802093</v>
      </c>
      <c r="F20" s="38">
        <f t="shared" si="1"/>
        <v>-2.8370072760131944</v>
      </c>
    </row>
  </sheetData>
  <mergeCells count="6">
    <mergeCell ref="A2:F2"/>
    <mergeCell ref="A4:A5"/>
    <mergeCell ref="B4:B5"/>
    <mergeCell ref="C4:C5"/>
    <mergeCell ref="E4:E5"/>
    <mergeCell ref="A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3:I23"/>
  <sheetViews>
    <sheetView zoomScaleNormal="100" workbookViewId="0"/>
  </sheetViews>
  <sheetFormatPr baseColWidth="10" defaultRowHeight="14.25" x14ac:dyDescent="0.2"/>
  <cols>
    <col min="1" max="1" width="11.5703125" style="7" bestFit="1" customWidth="1"/>
    <col min="2" max="2" width="12.7109375" style="7" bestFit="1" customWidth="1"/>
    <col min="3" max="5" width="11.5703125" style="7" bestFit="1" customWidth="1"/>
    <col min="6" max="6" width="12.7109375" style="7" bestFit="1" customWidth="1"/>
    <col min="7" max="9" width="11.42578125" style="45"/>
    <col min="10" max="16384" width="11.42578125" style="7"/>
  </cols>
  <sheetData>
    <row r="3" spans="1:7" x14ac:dyDescent="0.2">
      <c r="A3" s="118" t="s">
        <v>288</v>
      </c>
      <c r="B3" s="118"/>
      <c r="C3" s="118"/>
      <c r="D3" s="118"/>
      <c r="E3" s="118"/>
      <c r="F3" s="118"/>
    </row>
    <row r="5" spans="1:7" ht="15.75" customHeight="1" x14ac:dyDescent="0.2">
      <c r="A5" s="19" t="s">
        <v>11</v>
      </c>
      <c r="B5" s="117" t="s">
        <v>31</v>
      </c>
      <c r="C5" s="117"/>
      <c r="D5" s="117" t="s">
        <v>32</v>
      </c>
      <c r="E5" s="117"/>
      <c r="F5" s="19" t="s">
        <v>33</v>
      </c>
    </row>
    <row r="6" spans="1:7" x14ac:dyDescent="0.2">
      <c r="A6" s="20">
        <v>1</v>
      </c>
      <c r="B6" s="21">
        <v>48718038</v>
      </c>
      <c r="C6" s="42">
        <f t="shared" ref="C6:C20" si="0">B6/F6</f>
        <v>0.83260003074523348</v>
      </c>
      <c r="D6" s="21">
        <v>8751284</v>
      </c>
      <c r="E6" s="22">
        <f t="shared" ref="E6:E20" si="1">D6/F6</f>
        <v>0.14956101736815161</v>
      </c>
      <c r="F6" s="23">
        <f>B6+D6+G6</f>
        <v>58513135</v>
      </c>
      <c r="G6" s="39">
        <v>1043813</v>
      </c>
    </row>
    <row r="7" spans="1:7" x14ac:dyDescent="0.2">
      <c r="A7" s="20">
        <v>2</v>
      </c>
      <c r="B7" s="21">
        <v>54047561</v>
      </c>
      <c r="C7" s="42">
        <f t="shared" si="0"/>
        <v>0.86147419694230287</v>
      </c>
      <c r="D7" s="21">
        <v>8690895</v>
      </c>
      <c r="E7" s="22">
        <f t="shared" si="1"/>
        <v>0.13852580305769718</v>
      </c>
      <c r="F7" s="23">
        <f t="shared" ref="F7:F17" si="2">B7+D7</f>
        <v>62738456</v>
      </c>
      <c r="G7" s="39"/>
    </row>
    <row r="8" spans="1:7" x14ac:dyDescent="0.2">
      <c r="A8" s="20">
        <v>3</v>
      </c>
      <c r="B8" s="21">
        <v>45467017</v>
      </c>
      <c r="C8" s="42">
        <f t="shared" si="0"/>
        <v>0.8710307024845525</v>
      </c>
      <c r="D8" s="21">
        <v>6732081</v>
      </c>
      <c r="E8" s="22">
        <f t="shared" si="1"/>
        <v>0.1289692975154475</v>
      </c>
      <c r="F8" s="23">
        <f t="shared" si="2"/>
        <v>52199098</v>
      </c>
      <c r="G8" s="39"/>
    </row>
    <row r="9" spans="1:7" x14ac:dyDescent="0.2">
      <c r="A9" s="20">
        <v>4</v>
      </c>
      <c r="B9" s="21">
        <v>5991252</v>
      </c>
      <c r="C9" s="42">
        <f t="shared" si="0"/>
        <v>0.85621630335335142</v>
      </c>
      <c r="D9" s="21">
        <v>1006106</v>
      </c>
      <c r="E9" s="22">
        <f t="shared" si="1"/>
        <v>0.14378369664664864</v>
      </c>
      <c r="F9" s="23">
        <f t="shared" si="2"/>
        <v>6997358</v>
      </c>
      <c r="G9" s="39"/>
    </row>
    <row r="10" spans="1:7" x14ac:dyDescent="0.2">
      <c r="A10" s="20">
        <v>5</v>
      </c>
      <c r="B10" s="21">
        <v>15680655</v>
      </c>
      <c r="C10" s="42">
        <f t="shared" si="0"/>
        <v>0.79689499380272322</v>
      </c>
      <c r="D10" s="21">
        <v>2021740</v>
      </c>
      <c r="E10" s="22">
        <f t="shared" si="1"/>
        <v>0.10274535628586418</v>
      </c>
      <c r="F10" s="23">
        <f>B10+D10+G10</f>
        <v>19677191</v>
      </c>
      <c r="G10" s="39">
        <v>1974796</v>
      </c>
    </row>
    <row r="11" spans="1:7" x14ac:dyDescent="0.2">
      <c r="A11" s="20">
        <v>6</v>
      </c>
      <c r="B11" s="21">
        <v>10132838</v>
      </c>
      <c r="C11" s="42">
        <f t="shared" si="0"/>
        <v>0.89671124807865066</v>
      </c>
      <c r="D11" s="21">
        <v>1167163</v>
      </c>
      <c r="E11" s="22">
        <f t="shared" si="1"/>
        <v>0.10328875192134938</v>
      </c>
      <c r="F11" s="23">
        <f t="shared" si="2"/>
        <v>11300001</v>
      </c>
      <c r="G11" s="39"/>
    </row>
    <row r="12" spans="1:7" x14ac:dyDescent="0.2">
      <c r="A12" s="20">
        <v>7</v>
      </c>
      <c r="B12" s="21">
        <v>21607303</v>
      </c>
      <c r="C12" s="42">
        <f t="shared" si="0"/>
        <v>0.89723548461559832</v>
      </c>
      <c r="D12" s="21">
        <v>2474784</v>
      </c>
      <c r="E12" s="22">
        <f t="shared" si="1"/>
        <v>0.10276451538440169</v>
      </c>
      <c r="F12" s="23">
        <f t="shared" si="2"/>
        <v>24082087</v>
      </c>
      <c r="G12" s="39"/>
    </row>
    <row r="13" spans="1:7" x14ac:dyDescent="0.2">
      <c r="A13" s="20">
        <v>8</v>
      </c>
      <c r="B13" s="21">
        <v>24741140</v>
      </c>
      <c r="C13" s="42">
        <f t="shared" si="0"/>
        <v>0.84749868042588516</v>
      </c>
      <c r="D13" s="21">
        <v>4451991</v>
      </c>
      <c r="E13" s="22">
        <f t="shared" si="1"/>
        <v>0.15250131957411489</v>
      </c>
      <c r="F13" s="23">
        <f t="shared" si="2"/>
        <v>29193131</v>
      </c>
      <c r="G13" s="39"/>
    </row>
    <row r="14" spans="1:7" x14ac:dyDescent="0.2">
      <c r="A14" s="20">
        <v>9</v>
      </c>
      <c r="B14" s="21">
        <v>20530968</v>
      </c>
      <c r="C14" s="42">
        <f t="shared" si="0"/>
        <v>0.79370367896203764</v>
      </c>
      <c r="D14" s="21">
        <v>2288822</v>
      </c>
      <c r="E14" s="22">
        <f t="shared" si="1"/>
        <v>8.8483233809981535E-2</v>
      </c>
      <c r="F14" s="23">
        <f t="shared" ref="F14:F15" si="3">B14+D14+G14</f>
        <v>25867296</v>
      </c>
      <c r="G14" s="39">
        <v>3047506</v>
      </c>
    </row>
    <row r="15" spans="1:7" x14ac:dyDescent="0.2">
      <c r="A15" s="20" t="s">
        <v>13</v>
      </c>
      <c r="B15" s="21">
        <v>14536163</v>
      </c>
      <c r="C15" s="42">
        <f t="shared" si="0"/>
        <v>0.62477018377046123</v>
      </c>
      <c r="D15" s="21">
        <v>1974629</v>
      </c>
      <c r="E15" s="22">
        <f t="shared" si="1"/>
        <v>8.4870355623315602E-2</v>
      </c>
      <c r="F15" s="23">
        <f t="shared" si="3"/>
        <v>23266416</v>
      </c>
      <c r="G15" s="39">
        <v>6755624</v>
      </c>
    </row>
    <row r="16" spans="1:7" x14ac:dyDescent="0.2">
      <c r="A16" s="20" t="s">
        <v>14</v>
      </c>
      <c r="B16" s="21">
        <v>29949564</v>
      </c>
      <c r="C16" s="42">
        <f t="shared" si="0"/>
        <v>0.86674389819329745</v>
      </c>
      <c r="D16" s="21">
        <v>4604546</v>
      </c>
      <c r="E16" s="22">
        <f t="shared" si="1"/>
        <v>0.13325610180670258</v>
      </c>
      <c r="F16" s="23">
        <f t="shared" si="2"/>
        <v>34554110</v>
      </c>
      <c r="G16" s="39"/>
    </row>
    <row r="17" spans="1:7" x14ac:dyDescent="0.2">
      <c r="A17" s="20">
        <v>12</v>
      </c>
      <c r="B17" s="21">
        <v>23747863</v>
      </c>
      <c r="C17" s="42">
        <f t="shared" si="0"/>
        <v>0.87846226195275801</v>
      </c>
      <c r="D17" s="21">
        <v>3285584</v>
      </c>
      <c r="E17" s="22">
        <f t="shared" si="1"/>
        <v>0.12153773804724199</v>
      </c>
      <c r="F17" s="23">
        <f t="shared" si="2"/>
        <v>27033447</v>
      </c>
      <c r="G17" s="39"/>
    </row>
    <row r="18" spans="1:7" x14ac:dyDescent="0.2">
      <c r="A18" s="41" t="s">
        <v>216</v>
      </c>
      <c r="B18" s="21">
        <f>SUM(B6:B14)+B16</f>
        <v>276866336</v>
      </c>
      <c r="C18" s="42">
        <f t="shared" si="0"/>
        <v>0.85157710848870227</v>
      </c>
      <c r="D18" s="21">
        <f>SUM(D6:D14)+D16</f>
        <v>42189412</v>
      </c>
      <c r="E18" s="22">
        <f t="shared" si="1"/>
        <v>0.12976491833156112</v>
      </c>
      <c r="F18" s="23">
        <f>SUM(F6:F14)+F16</f>
        <v>325121863</v>
      </c>
      <c r="G18" s="39"/>
    </row>
    <row r="19" spans="1:7" x14ac:dyDescent="0.2">
      <c r="A19" s="41" t="s">
        <v>218</v>
      </c>
      <c r="B19" s="21">
        <f>B15+B17</f>
        <v>38284026</v>
      </c>
      <c r="C19" s="42">
        <f t="shared" si="0"/>
        <v>0.7611159099976077</v>
      </c>
      <c r="D19" s="21">
        <f>D15+D17</f>
        <v>5260213</v>
      </c>
      <c r="E19" s="22">
        <f t="shared" si="1"/>
        <v>0.10457708403698833</v>
      </c>
      <c r="F19" s="23">
        <f>F15+F17</f>
        <v>50299863</v>
      </c>
      <c r="G19" s="39"/>
    </row>
    <row r="20" spans="1:7" x14ac:dyDescent="0.2">
      <c r="A20" s="24" t="s">
        <v>15</v>
      </c>
      <c r="B20" s="23">
        <f>SUM(B6:B17)</f>
        <v>315150362</v>
      </c>
      <c r="C20" s="25">
        <f t="shared" si="0"/>
        <v>0.83945690985395982</v>
      </c>
      <c r="D20" s="23">
        <f>SUM(D6:D17)</f>
        <v>47449625</v>
      </c>
      <c r="E20" s="25">
        <f t="shared" si="1"/>
        <v>0.12639019458346426</v>
      </c>
      <c r="F20" s="50">
        <f>SUM(F6:F17)</f>
        <v>375421726</v>
      </c>
      <c r="G20" s="51">
        <f>SUM(G6:G17)</f>
        <v>12821739</v>
      </c>
    </row>
    <row r="21" spans="1:7" x14ac:dyDescent="0.2">
      <c r="E21" s="39">
        <f>G20/F20</f>
        <v>3.415289556257594E-2</v>
      </c>
      <c r="F21" s="49">
        <f>C20+E20+E21</f>
        <v>1</v>
      </c>
    </row>
    <row r="22" spans="1:7" x14ac:dyDescent="0.2">
      <c r="A22" s="119" t="s">
        <v>289</v>
      </c>
      <c r="B22" s="119"/>
      <c r="C22" s="119"/>
      <c r="D22" s="119"/>
      <c r="E22" s="119"/>
      <c r="F22" s="119"/>
      <c r="G22" s="119"/>
    </row>
    <row r="23" spans="1:7" ht="18" customHeight="1" x14ac:dyDescent="0.2">
      <c r="A23" s="119"/>
      <c r="B23" s="119"/>
      <c r="C23" s="119"/>
      <c r="D23" s="119"/>
      <c r="E23" s="119"/>
      <c r="F23" s="119"/>
      <c r="G23" s="119"/>
    </row>
  </sheetData>
  <mergeCells count="4">
    <mergeCell ref="B5:C5"/>
    <mergeCell ref="D5:E5"/>
    <mergeCell ref="A3:F3"/>
    <mergeCell ref="A22:G2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2:M200"/>
  <sheetViews>
    <sheetView zoomScale="90" zoomScaleNormal="90" workbookViewId="0"/>
  </sheetViews>
  <sheetFormatPr baseColWidth="10" defaultRowHeight="15" x14ac:dyDescent="0.25"/>
  <cols>
    <col min="1" max="1" width="4.42578125" style="7" customWidth="1"/>
    <col min="2" max="2" width="11.140625" style="7" customWidth="1"/>
    <col min="3" max="3" width="25.7109375" style="7" customWidth="1"/>
    <col min="4" max="4" width="14.5703125" style="7" customWidth="1"/>
    <col min="5" max="5" width="14.42578125" style="45" customWidth="1"/>
    <col min="6" max="9" width="11.42578125" style="100"/>
    <col min="10" max="13" width="11.42578125" style="45"/>
    <col min="14" max="16384" width="11.42578125" style="7"/>
  </cols>
  <sheetData>
    <row r="2" spans="1:11" x14ac:dyDescent="0.25">
      <c r="A2" s="26" t="s">
        <v>54</v>
      </c>
      <c r="B2" s="26"/>
      <c r="C2" s="26"/>
      <c r="D2" s="26"/>
      <c r="E2" s="99"/>
    </row>
    <row r="4" spans="1:11" ht="12.75" customHeight="1" x14ac:dyDescent="0.25">
      <c r="B4" s="120" t="s">
        <v>290</v>
      </c>
      <c r="C4" s="120"/>
      <c r="D4" s="120"/>
    </row>
    <row r="5" spans="1:11" ht="16.5" customHeight="1" x14ac:dyDescent="0.25">
      <c r="B5" s="46" t="s">
        <v>11</v>
      </c>
      <c r="C5" s="46" t="s">
        <v>34</v>
      </c>
      <c r="D5" s="46" t="s">
        <v>228</v>
      </c>
      <c r="K5" s="101"/>
    </row>
    <row r="6" spans="1:11" x14ac:dyDescent="0.25">
      <c r="B6" s="47">
        <v>6</v>
      </c>
      <c r="C6" s="47" t="s">
        <v>36</v>
      </c>
      <c r="D6" s="48">
        <v>1847</v>
      </c>
      <c r="H6" s="102"/>
      <c r="I6" s="102"/>
      <c r="J6" s="102"/>
      <c r="K6" s="102"/>
    </row>
    <row r="7" spans="1:11" x14ac:dyDescent="0.25">
      <c r="B7" s="47">
        <v>4</v>
      </c>
      <c r="C7" s="47" t="s">
        <v>127</v>
      </c>
      <c r="D7" s="48">
        <v>2197</v>
      </c>
      <c r="H7" s="102"/>
      <c r="I7" s="102"/>
      <c r="J7" s="102"/>
      <c r="K7" s="102"/>
    </row>
    <row r="8" spans="1:11" x14ac:dyDescent="0.25">
      <c r="B8" s="47">
        <v>12</v>
      </c>
      <c r="C8" s="47" t="s">
        <v>35</v>
      </c>
      <c r="D8" s="48">
        <v>2670</v>
      </c>
      <c r="H8" s="102"/>
      <c r="I8" s="102"/>
      <c r="J8" s="102"/>
      <c r="K8" s="102"/>
    </row>
    <row r="9" spans="1:11" x14ac:dyDescent="0.25">
      <c r="B9" s="47">
        <v>6</v>
      </c>
      <c r="C9" s="47" t="s">
        <v>41</v>
      </c>
      <c r="D9" s="48">
        <v>3851</v>
      </c>
      <c r="H9" s="102"/>
      <c r="I9" s="102"/>
      <c r="J9" s="102"/>
      <c r="K9" s="102"/>
    </row>
    <row r="10" spans="1:11" x14ac:dyDescent="0.25">
      <c r="B10" s="47">
        <v>8</v>
      </c>
      <c r="C10" s="47" t="s">
        <v>45</v>
      </c>
      <c r="D10" s="48">
        <v>3963</v>
      </c>
      <c r="H10" s="102"/>
      <c r="I10" s="102"/>
      <c r="J10" s="102"/>
      <c r="K10" s="102"/>
    </row>
    <row r="11" spans="1:11" x14ac:dyDescent="0.25">
      <c r="B11" s="47">
        <v>4</v>
      </c>
      <c r="C11" s="47" t="s">
        <v>43</v>
      </c>
      <c r="D11" s="48">
        <v>4253</v>
      </c>
      <c r="H11" s="102"/>
      <c r="I11" s="102"/>
      <c r="J11" s="102"/>
      <c r="K11" s="102"/>
    </row>
    <row r="12" spans="1:11" x14ac:dyDescent="0.25">
      <c r="B12" s="47" t="s">
        <v>39</v>
      </c>
      <c r="C12" s="47" t="s">
        <v>40</v>
      </c>
      <c r="D12" s="48">
        <v>4304</v>
      </c>
      <c r="H12" s="102"/>
      <c r="I12" s="102"/>
      <c r="J12" s="102"/>
      <c r="K12" s="102"/>
    </row>
    <row r="13" spans="1:11" x14ac:dyDescent="0.25">
      <c r="B13" s="47">
        <v>5</v>
      </c>
      <c r="C13" s="47" t="s">
        <v>38</v>
      </c>
      <c r="D13" s="48">
        <v>4316</v>
      </c>
      <c r="E13" s="103"/>
      <c r="H13" s="102"/>
      <c r="I13" s="102"/>
      <c r="J13" s="102"/>
      <c r="K13" s="102"/>
    </row>
    <row r="14" spans="1:11" x14ac:dyDescent="0.25">
      <c r="B14" s="47">
        <v>5</v>
      </c>
      <c r="C14" s="47" t="s">
        <v>43</v>
      </c>
      <c r="D14" s="48">
        <v>4717</v>
      </c>
      <c r="H14" s="102"/>
      <c r="I14" s="102"/>
      <c r="J14" s="102"/>
      <c r="K14" s="102"/>
    </row>
    <row r="15" spans="1:11" x14ac:dyDescent="0.25">
      <c r="B15" s="47">
        <v>5</v>
      </c>
      <c r="C15" s="47" t="s">
        <v>42</v>
      </c>
      <c r="D15" s="48">
        <v>5172</v>
      </c>
      <c r="H15" s="102"/>
      <c r="I15" s="102"/>
      <c r="J15" s="102"/>
      <c r="K15" s="102"/>
    </row>
    <row r="16" spans="1:11" x14ac:dyDescent="0.25">
      <c r="B16" s="47">
        <v>7</v>
      </c>
      <c r="C16" s="47" t="s">
        <v>67</v>
      </c>
      <c r="D16" s="48">
        <v>5363</v>
      </c>
      <c r="E16" s="103"/>
      <c r="H16" s="102"/>
      <c r="I16" s="102"/>
      <c r="J16" s="102"/>
      <c r="K16" s="102"/>
    </row>
    <row r="17" spans="1:11" x14ac:dyDescent="0.25">
      <c r="B17" s="47" t="s">
        <v>39</v>
      </c>
      <c r="C17" s="47" t="s">
        <v>52</v>
      </c>
      <c r="D17" s="48">
        <v>5436</v>
      </c>
      <c r="H17" s="102"/>
      <c r="I17" s="102"/>
      <c r="J17" s="102"/>
      <c r="K17" s="102"/>
    </row>
    <row r="18" spans="1:11" x14ac:dyDescent="0.25">
      <c r="B18" s="47" t="s">
        <v>39</v>
      </c>
      <c r="C18" s="47" t="s">
        <v>74</v>
      </c>
      <c r="D18" s="48">
        <v>5499</v>
      </c>
      <c r="H18" s="102"/>
      <c r="I18" s="102"/>
      <c r="J18" s="102"/>
      <c r="K18" s="102"/>
    </row>
    <row r="19" spans="1:11" x14ac:dyDescent="0.25">
      <c r="B19" s="47" t="s">
        <v>39</v>
      </c>
      <c r="C19" s="47" t="s">
        <v>48</v>
      </c>
      <c r="D19" s="48">
        <v>5577</v>
      </c>
      <c r="H19" s="102"/>
      <c r="I19" s="102"/>
      <c r="J19" s="102"/>
      <c r="K19" s="102"/>
    </row>
    <row r="20" spans="1:11" x14ac:dyDescent="0.25">
      <c r="B20" s="47" t="s">
        <v>39</v>
      </c>
      <c r="C20" s="47" t="s">
        <v>44</v>
      </c>
      <c r="D20" s="48">
        <v>5632</v>
      </c>
      <c r="H20" s="102"/>
      <c r="I20" s="102"/>
      <c r="J20" s="102"/>
      <c r="K20" s="102"/>
    </row>
    <row r="21" spans="1:11" ht="15" customHeight="1" x14ac:dyDescent="0.25">
      <c r="B21" s="47">
        <v>4</v>
      </c>
      <c r="C21" s="47" t="s">
        <v>56</v>
      </c>
      <c r="D21" s="48">
        <v>5643</v>
      </c>
      <c r="H21" s="102"/>
      <c r="I21" s="102"/>
      <c r="J21" s="102"/>
      <c r="K21" s="102"/>
    </row>
    <row r="22" spans="1:11" x14ac:dyDescent="0.25">
      <c r="B22" s="47">
        <v>6</v>
      </c>
      <c r="C22" s="47" t="s">
        <v>55</v>
      </c>
      <c r="D22" s="48">
        <v>5684</v>
      </c>
      <c r="H22" s="102"/>
      <c r="I22" s="102"/>
      <c r="J22" s="102"/>
      <c r="K22" s="102"/>
    </row>
    <row r="23" spans="1:11" x14ac:dyDescent="0.25">
      <c r="B23" s="47">
        <v>5</v>
      </c>
      <c r="C23" s="47" t="s">
        <v>41</v>
      </c>
      <c r="D23" s="48">
        <v>5832</v>
      </c>
      <c r="E23" s="103"/>
      <c r="H23" s="102"/>
      <c r="I23" s="102"/>
      <c r="J23" s="102"/>
      <c r="K23" s="102"/>
    </row>
    <row r="24" spans="1:11" x14ac:dyDescent="0.25">
      <c r="B24" s="47">
        <v>8</v>
      </c>
      <c r="C24" s="47" t="s">
        <v>127</v>
      </c>
      <c r="D24" s="48">
        <v>6328</v>
      </c>
      <c r="H24" s="102"/>
      <c r="I24" s="102"/>
      <c r="J24" s="102"/>
      <c r="K24" s="102"/>
    </row>
    <row r="25" spans="1:11" x14ac:dyDescent="0.25">
      <c r="B25" s="47">
        <v>9</v>
      </c>
      <c r="C25" s="47" t="s">
        <v>153</v>
      </c>
      <c r="D25" s="48">
        <v>6357</v>
      </c>
      <c r="H25" s="102"/>
      <c r="I25" s="102"/>
      <c r="J25" s="102"/>
      <c r="K25" s="102"/>
    </row>
    <row r="26" spans="1:11" x14ac:dyDescent="0.25">
      <c r="H26" s="102"/>
      <c r="I26" s="102"/>
      <c r="J26" s="102"/>
      <c r="K26" s="102"/>
    </row>
    <row r="27" spans="1:11" ht="35.25" customHeight="1" x14ac:dyDescent="0.25">
      <c r="A27" s="119" t="s">
        <v>227</v>
      </c>
      <c r="B27" s="119"/>
      <c r="C27" s="119"/>
      <c r="D27" s="119"/>
      <c r="E27" s="119"/>
      <c r="H27" s="102"/>
      <c r="I27" s="102"/>
      <c r="J27" s="102"/>
      <c r="K27" s="102"/>
    </row>
    <row r="28" spans="1:11" x14ac:dyDescent="0.25">
      <c r="H28" s="102"/>
      <c r="I28" s="102"/>
      <c r="J28" s="102"/>
      <c r="K28" s="102"/>
    </row>
    <row r="29" spans="1:11" x14ac:dyDescent="0.25">
      <c r="H29" s="102"/>
      <c r="I29" s="102"/>
      <c r="J29" s="102"/>
      <c r="K29" s="102"/>
    </row>
    <row r="30" spans="1:11" x14ac:dyDescent="0.25">
      <c r="H30" s="102"/>
      <c r="I30" s="102"/>
      <c r="J30" s="102"/>
      <c r="K30" s="102"/>
    </row>
    <row r="31" spans="1:11" x14ac:dyDescent="0.25">
      <c r="H31" s="102"/>
      <c r="I31" s="102"/>
      <c r="J31" s="102"/>
      <c r="K31" s="102"/>
    </row>
    <row r="32" spans="1:11" x14ac:dyDescent="0.25">
      <c r="H32" s="102"/>
      <c r="I32" s="102"/>
      <c r="J32" s="102"/>
      <c r="K32" s="102"/>
    </row>
    <row r="33" spans="5:11" x14ac:dyDescent="0.25">
      <c r="H33" s="102"/>
      <c r="I33" s="102"/>
      <c r="J33" s="102"/>
      <c r="K33" s="102"/>
    </row>
    <row r="34" spans="5:11" x14ac:dyDescent="0.25">
      <c r="H34" s="102"/>
      <c r="I34" s="102"/>
      <c r="J34" s="102"/>
      <c r="K34" s="102"/>
    </row>
    <row r="35" spans="5:11" x14ac:dyDescent="0.25">
      <c r="H35" s="102"/>
      <c r="I35" s="102"/>
      <c r="J35" s="102"/>
      <c r="K35" s="102"/>
    </row>
    <row r="36" spans="5:11" x14ac:dyDescent="0.25">
      <c r="H36" s="102"/>
      <c r="I36" s="102"/>
      <c r="J36" s="102"/>
      <c r="K36" s="102"/>
    </row>
    <row r="37" spans="5:11" x14ac:dyDescent="0.25">
      <c r="H37" s="102"/>
      <c r="I37" s="102"/>
      <c r="J37" s="102"/>
      <c r="K37" s="102"/>
    </row>
    <row r="38" spans="5:11" x14ac:dyDescent="0.25">
      <c r="H38" s="102"/>
      <c r="I38" s="102"/>
      <c r="J38" s="102"/>
      <c r="K38" s="102"/>
    </row>
    <row r="39" spans="5:11" x14ac:dyDescent="0.25">
      <c r="H39" s="102"/>
      <c r="I39" s="102"/>
      <c r="J39" s="102"/>
      <c r="K39" s="102"/>
    </row>
    <row r="40" spans="5:11" x14ac:dyDescent="0.25">
      <c r="H40" s="102"/>
      <c r="I40" s="102"/>
      <c r="J40" s="102"/>
      <c r="K40" s="102"/>
    </row>
    <row r="41" spans="5:11" x14ac:dyDescent="0.25">
      <c r="H41" s="102"/>
      <c r="I41" s="102"/>
      <c r="J41" s="102"/>
      <c r="K41" s="102"/>
    </row>
    <row r="42" spans="5:11" x14ac:dyDescent="0.25">
      <c r="H42" s="102"/>
      <c r="I42" s="102"/>
      <c r="J42" s="102"/>
      <c r="K42" s="102"/>
    </row>
    <row r="43" spans="5:11" x14ac:dyDescent="0.25">
      <c r="H43" s="102"/>
      <c r="I43" s="102"/>
      <c r="J43" s="102"/>
      <c r="K43" s="102"/>
    </row>
    <row r="44" spans="5:11" x14ac:dyDescent="0.25">
      <c r="H44" s="102"/>
      <c r="I44" s="102"/>
      <c r="J44" s="102"/>
      <c r="K44" s="102"/>
    </row>
    <row r="45" spans="5:11" x14ac:dyDescent="0.25">
      <c r="H45" s="102"/>
      <c r="I45" s="102"/>
      <c r="J45" s="102"/>
      <c r="K45" s="102"/>
    </row>
    <row r="46" spans="5:11" x14ac:dyDescent="0.25">
      <c r="H46" s="102"/>
      <c r="I46" s="102"/>
      <c r="J46" s="102"/>
      <c r="K46" s="102"/>
    </row>
    <row r="47" spans="5:11" x14ac:dyDescent="0.25">
      <c r="E47" s="103"/>
      <c r="H47" s="102"/>
      <c r="I47" s="102"/>
      <c r="J47" s="102"/>
      <c r="K47" s="102"/>
    </row>
    <row r="48" spans="5:11" x14ac:dyDescent="0.25">
      <c r="H48" s="102"/>
      <c r="I48" s="102"/>
      <c r="J48" s="102"/>
      <c r="K48" s="102"/>
    </row>
    <row r="49" spans="5:11" x14ac:dyDescent="0.25">
      <c r="H49" s="102"/>
      <c r="I49" s="102"/>
      <c r="J49" s="102"/>
      <c r="K49" s="102"/>
    </row>
    <row r="50" spans="5:11" x14ac:dyDescent="0.25">
      <c r="E50" s="103"/>
      <c r="H50" s="102"/>
      <c r="I50" s="102"/>
      <c r="J50" s="102"/>
      <c r="K50" s="102"/>
    </row>
    <row r="51" spans="5:11" x14ac:dyDescent="0.25">
      <c r="H51" s="102"/>
      <c r="I51" s="102"/>
      <c r="J51" s="102"/>
      <c r="K51" s="102"/>
    </row>
    <row r="52" spans="5:11" x14ac:dyDescent="0.25">
      <c r="H52" s="102"/>
      <c r="I52" s="102"/>
      <c r="J52" s="102"/>
      <c r="K52" s="102"/>
    </row>
    <row r="53" spans="5:11" x14ac:dyDescent="0.25">
      <c r="E53" s="103"/>
      <c r="H53" s="102"/>
      <c r="I53" s="102"/>
      <c r="J53" s="102"/>
      <c r="K53" s="102"/>
    </row>
    <row r="54" spans="5:11" x14ac:dyDescent="0.25">
      <c r="H54" s="102"/>
      <c r="I54" s="102"/>
      <c r="J54" s="102"/>
      <c r="K54" s="102"/>
    </row>
    <row r="55" spans="5:11" x14ac:dyDescent="0.25">
      <c r="H55" s="102"/>
      <c r="I55" s="102"/>
      <c r="J55" s="102"/>
      <c r="K55" s="102"/>
    </row>
    <row r="56" spans="5:11" x14ac:dyDescent="0.25">
      <c r="H56" s="102"/>
      <c r="I56" s="102"/>
      <c r="J56" s="102"/>
      <c r="K56" s="102"/>
    </row>
    <row r="57" spans="5:11" x14ac:dyDescent="0.25">
      <c r="H57" s="102"/>
      <c r="I57" s="102"/>
      <c r="J57" s="102"/>
      <c r="K57" s="102"/>
    </row>
    <row r="58" spans="5:11" x14ac:dyDescent="0.25">
      <c r="H58" s="102"/>
      <c r="I58" s="102"/>
      <c r="J58" s="102"/>
      <c r="K58" s="102"/>
    </row>
    <row r="59" spans="5:11" x14ac:dyDescent="0.25">
      <c r="H59" s="102"/>
      <c r="I59" s="102"/>
      <c r="J59" s="102"/>
      <c r="K59" s="102"/>
    </row>
    <row r="60" spans="5:11" x14ac:dyDescent="0.25">
      <c r="H60" s="102"/>
      <c r="I60" s="102"/>
      <c r="J60" s="102"/>
      <c r="K60" s="102"/>
    </row>
    <row r="61" spans="5:11" x14ac:dyDescent="0.25">
      <c r="E61" s="103"/>
      <c r="H61" s="102"/>
      <c r="I61" s="102"/>
      <c r="J61" s="102"/>
      <c r="K61" s="102"/>
    </row>
    <row r="62" spans="5:11" x14ac:dyDescent="0.25">
      <c r="H62" s="102"/>
      <c r="I62" s="102"/>
      <c r="J62" s="102"/>
      <c r="K62" s="102"/>
    </row>
    <row r="63" spans="5:11" x14ac:dyDescent="0.25">
      <c r="H63" s="102"/>
      <c r="I63" s="102"/>
      <c r="J63" s="102"/>
      <c r="K63" s="102"/>
    </row>
    <row r="64" spans="5:11" x14ac:dyDescent="0.25">
      <c r="H64" s="102"/>
      <c r="I64" s="102"/>
      <c r="J64" s="102"/>
      <c r="K64" s="102"/>
    </row>
    <row r="65" spans="5:11" x14ac:dyDescent="0.25">
      <c r="H65" s="102"/>
      <c r="I65" s="102"/>
      <c r="J65" s="102"/>
      <c r="K65" s="102"/>
    </row>
    <row r="66" spans="5:11" x14ac:dyDescent="0.25">
      <c r="H66" s="102"/>
      <c r="I66" s="102"/>
      <c r="J66" s="102"/>
      <c r="K66" s="102"/>
    </row>
    <row r="67" spans="5:11" x14ac:dyDescent="0.25">
      <c r="H67" s="102"/>
      <c r="I67" s="102"/>
      <c r="J67" s="102"/>
      <c r="K67" s="102"/>
    </row>
    <row r="68" spans="5:11" x14ac:dyDescent="0.25">
      <c r="H68" s="102"/>
      <c r="I68" s="102"/>
      <c r="J68" s="102"/>
      <c r="K68" s="102"/>
    </row>
    <row r="69" spans="5:11" x14ac:dyDescent="0.25">
      <c r="H69" s="102"/>
      <c r="I69" s="102"/>
      <c r="J69" s="102"/>
      <c r="K69" s="102"/>
    </row>
    <row r="70" spans="5:11" x14ac:dyDescent="0.25">
      <c r="H70" s="102"/>
      <c r="I70" s="102"/>
      <c r="J70" s="102"/>
      <c r="K70" s="102"/>
    </row>
    <row r="71" spans="5:11" x14ac:dyDescent="0.25">
      <c r="H71" s="102"/>
      <c r="I71" s="102"/>
      <c r="J71" s="102"/>
      <c r="K71" s="102"/>
    </row>
    <row r="72" spans="5:11" x14ac:dyDescent="0.25">
      <c r="H72" s="102"/>
      <c r="I72" s="102"/>
      <c r="J72" s="102"/>
      <c r="K72" s="102"/>
    </row>
    <row r="73" spans="5:11" x14ac:dyDescent="0.25">
      <c r="H73" s="102"/>
      <c r="I73" s="102"/>
      <c r="J73" s="102"/>
      <c r="K73" s="102"/>
    </row>
    <row r="74" spans="5:11" x14ac:dyDescent="0.25">
      <c r="H74" s="102"/>
      <c r="I74" s="102"/>
      <c r="J74" s="102"/>
      <c r="K74" s="102"/>
    </row>
    <row r="75" spans="5:11" x14ac:dyDescent="0.25">
      <c r="E75" s="103"/>
      <c r="H75" s="102"/>
      <c r="I75" s="102"/>
      <c r="J75" s="102"/>
      <c r="K75" s="102"/>
    </row>
    <row r="76" spans="5:11" x14ac:dyDescent="0.25">
      <c r="H76" s="102"/>
      <c r="I76" s="102"/>
      <c r="J76" s="102"/>
      <c r="K76" s="102"/>
    </row>
    <row r="77" spans="5:11" x14ac:dyDescent="0.25">
      <c r="H77" s="102"/>
      <c r="I77" s="102"/>
      <c r="J77" s="102"/>
      <c r="K77" s="102"/>
    </row>
    <row r="78" spans="5:11" x14ac:dyDescent="0.25">
      <c r="H78" s="102"/>
      <c r="I78" s="102"/>
      <c r="J78" s="102"/>
      <c r="K78" s="102"/>
    </row>
    <row r="79" spans="5:11" x14ac:dyDescent="0.25">
      <c r="E79" s="103"/>
      <c r="H79" s="102"/>
      <c r="I79" s="102"/>
      <c r="J79" s="102"/>
      <c r="K79" s="102"/>
    </row>
    <row r="80" spans="5:11" x14ac:dyDescent="0.25">
      <c r="E80" s="103"/>
      <c r="H80" s="102"/>
      <c r="I80" s="102"/>
      <c r="J80" s="102"/>
      <c r="K80" s="102"/>
    </row>
    <row r="81" spans="5:11" x14ac:dyDescent="0.25">
      <c r="H81" s="102"/>
      <c r="I81" s="102"/>
      <c r="J81" s="102"/>
      <c r="K81" s="102"/>
    </row>
    <row r="82" spans="5:11" x14ac:dyDescent="0.25">
      <c r="H82" s="102"/>
      <c r="I82" s="102"/>
      <c r="J82" s="102"/>
      <c r="K82" s="102"/>
    </row>
    <row r="83" spans="5:11" x14ac:dyDescent="0.25">
      <c r="E83" s="103"/>
      <c r="H83" s="102"/>
      <c r="I83" s="102"/>
      <c r="J83" s="102"/>
      <c r="K83" s="102"/>
    </row>
    <row r="84" spans="5:11" x14ac:dyDescent="0.25">
      <c r="E84" s="103"/>
      <c r="H84" s="102"/>
      <c r="I84" s="102"/>
      <c r="J84" s="102"/>
      <c r="K84" s="102"/>
    </row>
    <row r="85" spans="5:11" x14ac:dyDescent="0.25">
      <c r="E85" s="103"/>
      <c r="H85" s="102"/>
      <c r="I85" s="102"/>
      <c r="J85" s="102"/>
      <c r="K85" s="102"/>
    </row>
    <row r="86" spans="5:11" x14ac:dyDescent="0.25">
      <c r="H86" s="102"/>
      <c r="I86" s="102"/>
      <c r="J86" s="102"/>
      <c r="K86" s="102"/>
    </row>
    <row r="87" spans="5:11" x14ac:dyDescent="0.25">
      <c r="H87" s="102"/>
      <c r="I87" s="102"/>
      <c r="J87" s="102"/>
      <c r="K87" s="102"/>
    </row>
    <row r="88" spans="5:11" x14ac:dyDescent="0.25">
      <c r="H88" s="102"/>
      <c r="I88" s="102"/>
      <c r="J88" s="102"/>
      <c r="K88" s="102"/>
    </row>
    <row r="89" spans="5:11" x14ac:dyDescent="0.25">
      <c r="H89" s="102"/>
      <c r="I89" s="102"/>
      <c r="J89" s="102"/>
      <c r="K89" s="102"/>
    </row>
    <row r="90" spans="5:11" x14ac:dyDescent="0.25">
      <c r="H90" s="102"/>
      <c r="I90" s="102"/>
      <c r="J90" s="102"/>
      <c r="K90" s="102"/>
    </row>
    <row r="91" spans="5:11" x14ac:dyDescent="0.25">
      <c r="H91" s="102"/>
      <c r="I91" s="102"/>
      <c r="J91" s="102"/>
      <c r="K91" s="102"/>
    </row>
    <row r="92" spans="5:11" x14ac:dyDescent="0.25">
      <c r="H92" s="102"/>
      <c r="I92" s="102"/>
      <c r="J92" s="102"/>
      <c r="K92" s="102"/>
    </row>
    <row r="93" spans="5:11" x14ac:dyDescent="0.25">
      <c r="H93" s="102"/>
      <c r="I93" s="102"/>
      <c r="J93" s="102"/>
      <c r="K93" s="102"/>
    </row>
    <row r="94" spans="5:11" x14ac:dyDescent="0.25">
      <c r="H94" s="102"/>
      <c r="I94" s="102"/>
      <c r="J94" s="102"/>
      <c r="K94" s="102"/>
    </row>
    <row r="95" spans="5:11" x14ac:dyDescent="0.25">
      <c r="E95" s="103"/>
      <c r="H95" s="102"/>
      <c r="I95" s="102"/>
      <c r="J95" s="102"/>
      <c r="K95" s="102"/>
    </row>
    <row r="96" spans="5:11" x14ac:dyDescent="0.25">
      <c r="H96" s="102"/>
      <c r="I96" s="102"/>
      <c r="J96" s="102"/>
      <c r="K96" s="102"/>
    </row>
    <row r="97" spans="5:11" x14ac:dyDescent="0.25">
      <c r="E97" s="103"/>
      <c r="H97" s="102"/>
      <c r="I97" s="102"/>
      <c r="J97" s="102"/>
      <c r="K97" s="102"/>
    </row>
    <row r="98" spans="5:11" x14ac:dyDescent="0.25">
      <c r="E98" s="103"/>
      <c r="H98" s="102"/>
      <c r="I98" s="102"/>
      <c r="J98" s="102"/>
      <c r="K98" s="102"/>
    </row>
    <row r="99" spans="5:11" x14ac:dyDescent="0.25">
      <c r="H99" s="102"/>
      <c r="I99" s="102"/>
      <c r="J99" s="102"/>
      <c r="K99" s="102"/>
    </row>
    <row r="100" spans="5:11" x14ac:dyDescent="0.25">
      <c r="H100" s="102"/>
      <c r="I100" s="102"/>
      <c r="J100" s="102"/>
      <c r="K100" s="102"/>
    </row>
    <row r="101" spans="5:11" x14ac:dyDescent="0.25">
      <c r="H101" s="102"/>
      <c r="I101" s="102"/>
      <c r="J101" s="102"/>
      <c r="K101" s="102"/>
    </row>
    <row r="102" spans="5:11" x14ac:dyDescent="0.25">
      <c r="H102" s="102"/>
      <c r="I102" s="102"/>
      <c r="J102" s="102"/>
      <c r="K102" s="102"/>
    </row>
    <row r="103" spans="5:11" x14ac:dyDescent="0.25">
      <c r="H103" s="102"/>
      <c r="I103" s="102"/>
      <c r="J103" s="102"/>
      <c r="K103" s="102"/>
    </row>
    <row r="104" spans="5:11" x14ac:dyDescent="0.25">
      <c r="H104" s="102"/>
      <c r="I104" s="102"/>
      <c r="J104" s="102"/>
      <c r="K104" s="102"/>
    </row>
    <row r="105" spans="5:11" x14ac:dyDescent="0.25">
      <c r="H105" s="102"/>
      <c r="I105" s="102"/>
      <c r="J105" s="102"/>
      <c r="K105" s="102"/>
    </row>
    <row r="106" spans="5:11" x14ac:dyDescent="0.25">
      <c r="H106" s="102"/>
      <c r="I106" s="102"/>
      <c r="J106" s="102"/>
      <c r="K106" s="102"/>
    </row>
    <row r="107" spans="5:11" x14ac:dyDescent="0.25">
      <c r="H107" s="102"/>
      <c r="I107" s="102"/>
      <c r="J107" s="102"/>
      <c r="K107" s="102"/>
    </row>
    <row r="108" spans="5:11" x14ac:dyDescent="0.25">
      <c r="E108" s="103"/>
      <c r="H108" s="102"/>
      <c r="I108" s="102"/>
      <c r="J108" s="102"/>
      <c r="K108" s="102"/>
    </row>
    <row r="109" spans="5:11" x14ac:dyDescent="0.25">
      <c r="H109" s="102"/>
      <c r="I109" s="102"/>
      <c r="J109" s="102"/>
      <c r="K109" s="102"/>
    </row>
    <row r="110" spans="5:11" x14ac:dyDescent="0.25">
      <c r="H110" s="102"/>
      <c r="I110" s="102"/>
      <c r="J110" s="102"/>
      <c r="K110" s="102"/>
    </row>
    <row r="111" spans="5:11" x14ac:dyDescent="0.25">
      <c r="H111" s="102"/>
      <c r="I111" s="102"/>
      <c r="J111" s="102"/>
      <c r="K111" s="102"/>
    </row>
    <row r="112" spans="5:11" x14ac:dyDescent="0.25">
      <c r="H112" s="102"/>
      <c r="I112" s="102"/>
      <c r="J112" s="102"/>
      <c r="K112" s="102"/>
    </row>
    <row r="113" spans="5:11" x14ac:dyDescent="0.25">
      <c r="H113" s="102"/>
      <c r="I113" s="102"/>
      <c r="J113" s="102"/>
      <c r="K113" s="102"/>
    </row>
    <row r="114" spans="5:11" x14ac:dyDescent="0.25">
      <c r="H114" s="102"/>
      <c r="I114" s="102"/>
      <c r="J114" s="102"/>
      <c r="K114" s="102"/>
    </row>
    <row r="115" spans="5:11" x14ac:dyDescent="0.25">
      <c r="H115" s="102"/>
      <c r="I115" s="102"/>
      <c r="J115" s="102"/>
      <c r="K115" s="102"/>
    </row>
    <row r="116" spans="5:11" x14ac:dyDescent="0.25">
      <c r="H116" s="102"/>
      <c r="I116" s="102"/>
      <c r="J116" s="102"/>
      <c r="K116" s="102"/>
    </row>
    <row r="117" spans="5:11" x14ac:dyDescent="0.25">
      <c r="H117" s="102"/>
      <c r="I117" s="102"/>
      <c r="J117" s="102"/>
      <c r="K117" s="102"/>
    </row>
    <row r="118" spans="5:11" x14ac:dyDescent="0.25">
      <c r="H118" s="102"/>
      <c r="I118" s="102"/>
      <c r="J118" s="102"/>
      <c r="K118" s="102"/>
    </row>
    <row r="119" spans="5:11" x14ac:dyDescent="0.25">
      <c r="H119" s="102"/>
      <c r="I119" s="102"/>
      <c r="J119" s="102"/>
      <c r="K119" s="102"/>
    </row>
    <row r="120" spans="5:11" x14ac:dyDescent="0.25">
      <c r="E120" s="103"/>
      <c r="H120" s="102"/>
      <c r="I120" s="102"/>
      <c r="J120" s="102"/>
      <c r="K120" s="102"/>
    </row>
    <row r="121" spans="5:11" x14ac:dyDescent="0.25">
      <c r="H121" s="102"/>
      <c r="I121" s="102"/>
      <c r="J121" s="102"/>
      <c r="K121" s="102"/>
    </row>
    <row r="122" spans="5:11" x14ac:dyDescent="0.25">
      <c r="H122" s="102"/>
      <c r="I122" s="102"/>
      <c r="J122" s="102"/>
      <c r="K122" s="102"/>
    </row>
    <row r="123" spans="5:11" x14ac:dyDescent="0.25">
      <c r="H123" s="102"/>
      <c r="I123" s="102"/>
      <c r="J123" s="102"/>
      <c r="K123" s="102"/>
    </row>
    <row r="124" spans="5:11" x14ac:dyDescent="0.25">
      <c r="H124" s="102"/>
      <c r="I124" s="102"/>
      <c r="J124" s="102"/>
      <c r="K124" s="102"/>
    </row>
    <row r="125" spans="5:11" x14ac:dyDescent="0.25">
      <c r="H125" s="102"/>
      <c r="I125" s="102"/>
      <c r="J125" s="102"/>
      <c r="K125" s="102"/>
    </row>
    <row r="126" spans="5:11" x14ac:dyDescent="0.25">
      <c r="H126" s="102"/>
      <c r="I126" s="102"/>
      <c r="J126" s="102"/>
      <c r="K126" s="102"/>
    </row>
    <row r="127" spans="5:11" x14ac:dyDescent="0.25">
      <c r="H127" s="102"/>
      <c r="I127" s="102"/>
      <c r="J127" s="102"/>
      <c r="K127" s="102"/>
    </row>
    <row r="128" spans="5:11" x14ac:dyDescent="0.25">
      <c r="H128" s="102"/>
      <c r="I128" s="102"/>
      <c r="J128" s="102"/>
      <c r="K128" s="102"/>
    </row>
    <row r="129" spans="5:11" x14ac:dyDescent="0.25">
      <c r="H129" s="102"/>
      <c r="I129" s="102"/>
      <c r="J129" s="102"/>
      <c r="K129" s="102"/>
    </row>
    <row r="130" spans="5:11" x14ac:dyDescent="0.25">
      <c r="H130" s="102"/>
      <c r="I130" s="102"/>
      <c r="J130" s="102"/>
      <c r="K130" s="102"/>
    </row>
    <row r="131" spans="5:11" x14ac:dyDescent="0.25">
      <c r="E131" s="103"/>
      <c r="H131" s="102"/>
      <c r="I131" s="102"/>
      <c r="J131" s="102"/>
      <c r="K131" s="102"/>
    </row>
    <row r="132" spans="5:11" x14ac:dyDescent="0.25">
      <c r="H132" s="102"/>
      <c r="I132" s="102"/>
      <c r="J132" s="102"/>
      <c r="K132" s="102"/>
    </row>
    <row r="133" spans="5:11" x14ac:dyDescent="0.25">
      <c r="H133" s="102"/>
      <c r="I133" s="102"/>
      <c r="J133" s="102"/>
      <c r="K133" s="102"/>
    </row>
    <row r="134" spans="5:11" x14ac:dyDescent="0.25">
      <c r="H134" s="102"/>
      <c r="I134" s="102"/>
      <c r="J134" s="102"/>
      <c r="K134" s="102"/>
    </row>
    <row r="135" spans="5:11" x14ac:dyDescent="0.25">
      <c r="H135" s="102"/>
      <c r="I135" s="102"/>
      <c r="J135" s="102"/>
      <c r="K135" s="102"/>
    </row>
    <row r="136" spans="5:11" x14ac:dyDescent="0.25">
      <c r="H136" s="102"/>
      <c r="I136" s="102"/>
      <c r="J136" s="102"/>
      <c r="K136" s="102"/>
    </row>
    <row r="137" spans="5:11" x14ac:dyDescent="0.25">
      <c r="H137" s="102"/>
      <c r="I137" s="102"/>
      <c r="J137" s="102"/>
      <c r="K137" s="102"/>
    </row>
    <row r="138" spans="5:11" x14ac:dyDescent="0.25">
      <c r="H138" s="102"/>
      <c r="I138" s="102"/>
      <c r="J138" s="102"/>
      <c r="K138" s="102"/>
    </row>
    <row r="139" spans="5:11" x14ac:dyDescent="0.25">
      <c r="E139" s="103"/>
      <c r="H139" s="102"/>
      <c r="I139" s="102"/>
      <c r="J139" s="102"/>
      <c r="K139" s="102"/>
    </row>
    <row r="140" spans="5:11" x14ac:dyDescent="0.25">
      <c r="H140" s="102"/>
      <c r="I140" s="102"/>
      <c r="J140" s="102"/>
      <c r="K140" s="102"/>
    </row>
    <row r="141" spans="5:11" x14ac:dyDescent="0.25">
      <c r="E141" s="103"/>
      <c r="H141" s="102"/>
      <c r="I141" s="102"/>
      <c r="J141" s="102"/>
      <c r="K141" s="102"/>
    </row>
    <row r="142" spans="5:11" x14ac:dyDescent="0.25">
      <c r="H142" s="102"/>
      <c r="I142" s="102"/>
      <c r="J142" s="102"/>
      <c r="K142" s="102"/>
    </row>
    <row r="143" spans="5:11" x14ac:dyDescent="0.25">
      <c r="E143" s="103"/>
      <c r="H143" s="102"/>
      <c r="I143" s="102"/>
      <c r="J143" s="102"/>
      <c r="K143" s="102"/>
    </row>
    <row r="144" spans="5:11" x14ac:dyDescent="0.25">
      <c r="H144" s="102"/>
      <c r="I144" s="102"/>
      <c r="J144" s="102"/>
      <c r="K144" s="102"/>
    </row>
    <row r="145" spans="5:11" x14ac:dyDescent="0.25">
      <c r="H145" s="102"/>
      <c r="I145" s="102"/>
      <c r="J145" s="102"/>
      <c r="K145" s="102"/>
    </row>
    <row r="146" spans="5:11" x14ac:dyDescent="0.25">
      <c r="E146" s="103"/>
      <c r="H146" s="102"/>
      <c r="I146" s="102"/>
      <c r="J146" s="102"/>
      <c r="K146" s="102"/>
    </row>
    <row r="147" spans="5:11" x14ac:dyDescent="0.25">
      <c r="E147" s="103"/>
      <c r="H147" s="102"/>
      <c r="I147" s="102"/>
      <c r="J147" s="102"/>
      <c r="K147" s="102"/>
    </row>
    <row r="148" spans="5:11" x14ac:dyDescent="0.25">
      <c r="H148" s="102"/>
      <c r="I148" s="102"/>
      <c r="J148" s="102"/>
      <c r="K148" s="102"/>
    </row>
    <row r="149" spans="5:11" x14ac:dyDescent="0.25">
      <c r="E149" s="103"/>
      <c r="H149" s="102"/>
      <c r="I149" s="102"/>
      <c r="J149" s="102"/>
      <c r="K149" s="102"/>
    </row>
    <row r="150" spans="5:11" x14ac:dyDescent="0.25">
      <c r="H150" s="102"/>
      <c r="I150" s="102"/>
      <c r="J150" s="102"/>
      <c r="K150" s="102"/>
    </row>
    <row r="151" spans="5:11" x14ac:dyDescent="0.25">
      <c r="H151" s="102"/>
      <c r="I151" s="102"/>
      <c r="J151" s="102"/>
      <c r="K151" s="102"/>
    </row>
    <row r="152" spans="5:11" x14ac:dyDescent="0.25">
      <c r="H152" s="102"/>
      <c r="I152" s="102"/>
      <c r="J152" s="102"/>
      <c r="K152" s="102"/>
    </row>
    <row r="153" spans="5:11" x14ac:dyDescent="0.25">
      <c r="H153" s="102"/>
      <c r="I153" s="102"/>
      <c r="J153" s="102"/>
      <c r="K153" s="102"/>
    </row>
    <row r="154" spans="5:11" x14ac:dyDescent="0.25">
      <c r="H154" s="102"/>
      <c r="I154" s="102"/>
      <c r="J154" s="102"/>
      <c r="K154" s="102"/>
    </row>
    <row r="155" spans="5:11" x14ac:dyDescent="0.25">
      <c r="H155" s="102"/>
      <c r="I155" s="102"/>
      <c r="J155" s="102"/>
      <c r="K155" s="102"/>
    </row>
    <row r="156" spans="5:11" x14ac:dyDescent="0.25">
      <c r="H156" s="102"/>
      <c r="I156" s="102"/>
      <c r="J156" s="102"/>
      <c r="K156" s="102"/>
    </row>
    <row r="157" spans="5:11" x14ac:dyDescent="0.25">
      <c r="H157" s="102"/>
      <c r="I157" s="102"/>
      <c r="J157" s="102"/>
      <c r="K157" s="102"/>
    </row>
    <row r="158" spans="5:11" x14ac:dyDescent="0.25">
      <c r="H158" s="102"/>
      <c r="I158" s="102"/>
      <c r="J158" s="102"/>
      <c r="K158" s="102"/>
    </row>
    <row r="159" spans="5:11" x14ac:dyDescent="0.25">
      <c r="E159" s="103"/>
      <c r="H159" s="102"/>
      <c r="I159" s="102"/>
      <c r="J159" s="102"/>
      <c r="K159" s="102"/>
    </row>
    <row r="160" spans="5:11" x14ac:dyDescent="0.25">
      <c r="H160" s="102"/>
      <c r="I160" s="102"/>
      <c r="J160" s="102"/>
      <c r="K160" s="102"/>
    </row>
    <row r="161" spans="5:11" x14ac:dyDescent="0.25">
      <c r="H161" s="102"/>
      <c r="I161" s="102"/>
      <c r="J161" s="102"/>
      <c r="K161" s="102"/>
    </row>
    <row r="162" spans="5:11" x14ac:dyDescent="0.25">
      <c r="H162" s="102"/>
      <c r="I162" s="102"/>
      <c r="J162" s="102"/>
      <c r="K162" s="102"/>
    </row>
    <row r="163" spans="5:11" x14ac:dyDescent="0.25">
      <c r="H163" s="102"/>
      <c r="I163" s="102"/>
      <c r="J163" s="102"/>
      <c r="K163" s="102"/>
    </row>
    <row r="164" spans="5:11" x14ac:dyDescent="0.25">
      <c r="H164" s="102"/>
      <c r="I164" s="102"/>
      <c r="J164" s="102"/>
      <c r="K164" s="102"/>
    </row>
    <row r="165" spans="5:11" x14ac:dyDescent="0.25">
      <c r="H165" s="102"/>
      <c r="I165" s="102"/>
      <c r="J165" s="102"/>
      <c r="K165" s="102"/>
    </row>
    <row r="166" spans="5:11" x14ac:dyDescent="0.25">
      <c r="H166" s="102"/>
      <c r="I166" s="102"/>
      <c r="J166" s="102"/>
      <c r="K166" s="102"/>
    </row>
    <row r="167" spans="5:11" x14ac:dyDescent="0.25">
      <c r="H167" s="102"/>
      <c r="I167" s="102"/>
      <c r="J167" s="102"/>
      <c r="K167" s="102"/>
    </row>
    <row r="168" spans="5:11" x14ac:dyDescent="0.25">
      <c r="H168" s="102"/>
      <c r="I168" s="102"/>
      <c r="J168" s="102"/>
      <c r="K168" s="102"/>
    </row>
    <row r="169" spans="5:11" x14ac:dyDescent="0.25">
      <c r="H169" s="102"/>
      <c r="I169" s="102"/>
      <c r="J169" s="102"/>
      <c r="K169" s="102"/>
    </row>
    <row r="170" spans="5:11" x14ac:dyDescent="0.25">
      <c r="E170" s="103"/>
      <c r="H170" s="102"/>
      <c r="I170" s="102"/>
      <c r="J170" s="102"/>
      <c r="K170" s="102"/>
    </row>
    <row r="171" spans="5:11" x14ac:dyDescent="0.25">
      <c r="H171" s="102"/>
      <c r="I171" s="102"/>
      <c r="J171" s="102"/>
      <c r="K171" s="102"/>
    </row>
    <row r="172" spans="5:11" x14ac:dyDescent="0.25">
      <c r="H172" s="102"/>
      <c r="I172" s="102"/>
      <c r="J172" s="102"/>
      <c r="K172" s="102"/>
    </row>
    <row r="173" spans="5:11" x14ac:dyDescent="0.25">
      <c r="H173" s="102"/>
      <c r="I173" s="102"/>
      <c r="J173" s="102"/>
      <c r="K173" s="102"/>
    </row>
    <row r="174" spans="5:11" x14ac:dyDescent="0.25">
      <c r="H174" s="102"/>
      <c r="I174" s="102"/>
      <c r="J174" s="102"/>
      <c r="K174" s="102"/>
    </row>
    <row r="175" spans="5:11" x14ac:dyDescent="0.25">
      <c r="H175" s="102"/>
      <c r="I175" s="102"/>
      <c r="J175" s="102"/>
      <c r="K175" s="102"/>
    </row>
    <row r="176" spans="5:11" x14ac:dyDescent="0.25">
      <c r="H176" s="102"/>
      <c r="I176" s="102"/>
      <c r="J176" s="102"/>
      <c r="K176" s="102"/>
    </row>
    <row r="177" spans="5:11" x14ac:dyDescent="0.25">
      <c r="H177" s="102"/>
      <c r="I177" s="102"/>
      <c r="J177" s="102"/>
      <c r="K177" s="102"/>
    </row>
    <row r="178" spans="5:11" x14ac:dyDescent="0.25">
      <c r="H178" s="102"/>
      <c r="I178" s="102"/>
      <c r="J178" s="102"/>
      <c r="K178" s="102"/>
    </row>
    <row r="179" spans="5:11" x14ac:dyDescent="0.25">
      <c r="H179" s="102"/>
      <c r="I179" s="102"/>
      <c r="J179" s="102"/>
      <c r="K179" s="102"/>
    </row>
    <row r="180" spans="5:11" x14ac:dyDescent="0.25">
      <c r="H180" s="102"/>
      <c r="I180" s="102"/>
      <c r="J180" s="102"/>
      <c r="K180" s="102"/>
    </row>
    <row r="181" spans="5:11" x14ac:dyDescent="0.25">
      <c r="H181" s="102"/>
      <c r="I181" s="102"/>
      <c r="J181" s="102"/>
      <c r="K181" s="102"/>
    </row>
    <row r="182" spans="5:11" x14ac:dyDescent="0.25">
      <c r="H182" s="102"/>
      <c r="I182" s="102"/>
      <c r="J182" s="102"/>
      <c r="K182" s="102"/>
    </row>
    <row r="183" spans="5:11" x14ac:dyDescent="0.25">
      <c r="H183" s="102"/>
      <c r="I183" s="102"/>
      <c r="J183" s="102"/>
      <c r="K183" s="102"/>
    </row>
    <row r="184" spans="5:11" x14ac:dyDescent="0.25">
      <c r="H184" s="102"/>
      <c r="I184" s="102"/>
      <c r="J184" s="102"/>
      <c r="K184" s="102"/>
    </row>
    <row r="185" spans="5:11" x14ac:dyDescent="0.25">
      <c r="H185" s="102"/>
      <c r="I185" s="102"/>
      <c r="J185" s="102"/>
      <c r="K185" s="102"/>
    </row>
    <row r="186" spans="5:11" x14ac:dyDescent="0.25">
      <c r="H186" s="102"/>
      <c r="I186" s="102"/>
      <c r="J186" s="102"/>
      <c r="K186" s="102"/>
    </row>
    <row r="187" spans="5:11" x14ac:dyDescent="0.25">
      <c r="E187" s="103"/>
      <c r="H187" s="102"/>
      <c r="I187" s="102"/>
      <c r="J187" s="102"/>
      <c r="K187" s="102"/>
    </row>
    <row r="188" spans="5:11" x14ac:dyDescent="0.25">
      <c r="H188" s="102"/>
      <c r="I188" s="102"/>
      <c r="J188" s="102"/>
      <c r="K188" s="102"/>
    </row>
    <row r="189" spans="5:11" x14ac:dyDescent="0.25">
      <c r="H189" s="102"/>
      <c r="I189" s="102"/>
      <c r="J189" s="102"/>
      <c r="K189" s="102"/>
    </row>
    <row r="190" spans="5:11" x14ac:dyDescent="0.25">
      <c r="E190" s="103"/>
      <c r="H190" s="102"/>
      <c r="I190" s="102"/>
      <c r="J190" s="102"/>
      <c r="K190" s="102"/>
    </row>
    <row r="191" spans="5:11" x14ac:dyDescent="0.25">
      <c r="H191" s="102"/>
      <c r="I191" s="102"/>
      <c r="J191" s="102"/>
      <c r="K191" s="102"/>
    </row>
    <row r="192" spans="5:11" x14ac:dyDescent="0.25">
      <c r="H192" s="102"/>
      <c r="I192" s="102"/>
      <c r="J192" s="102"/>
      <c r="K192" s="102"/>
    </row>
    <row r="193" spans="5:11" x14ac:dyDescent="0.25">
      <c r="H193" s="102"/>
      <c r="I193" s="102"/>
      <c r="J193" s="102"/>
      <c r="K193" s="102"/>
    </row>
    <row r="194" spans="5:11" x14ac:dyDescent="0.25">
      <c r="H194" s="102"/>
      <c r="I194" s="102"/>
      <c r="J194" s="102"/>
      <c r="K194" s="102"/>
    </row>
    <row r="195" spans="5:11" x14ac:dyDescent="0.25">
      <c r="H195" s="102"/>
      <c r="I195" s="102"/>
      <c r="J195" s="102"/>
      <c r="K195" s="102"/>
    </row>
    <row r="196" spans="5:11" x14ac:dyDescent="0.25">
      <c r="E196" s="103"/>
      <c r="H196" s="102"/>
      <c r="I196" s="102"/>
      <c r="J196" s="102"/>
      <c r="K196" s="102"/>
    </row>
    <row r="197" spans="5:11" x14ac:dyDescent="0.25">
      <c r="H197" s="102"/>
      <c r="I197" s="102"/>
      <c r="J197" s="102"/>
      <c r="K197" s="102"/>
    </row>
    <row r="198" spans="5:11" x14ac:dyDescent="0.25">
      <c r="H198" s="102"/>
      <c r="I198" s="102"/>
      <c r="J198" s="102"/>
      <c r="K198" s="102"/>
    </row>
    <row r="199" spans="5:11" x14ac:dyDescent="0.25">
      <c r="H199" s="102"/>
      <c r="I199" s="102"/>
      <c r="J199" s="102"/>
      <c r="K199" s="102"/>
    </row>
    <row r="200" spans="5:11" x14ac:dyDescent="0.25">
      <c r="H200" s="102"/>
      <c r="I200" s="102"/>
      <c r="J200" s="102"/>
      <c r="K200" s="102"/>
    </row>
  </sheetData>
  <sortState ref="F7:J26">
    <sortCondition descending="1" ref="J7:J26"/>
  </sortState>
  <mergeCells count="2">
    <mergeCell ref="B4:D4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K27"/>
  <sheetViews>
    <sheetView zoomScaleNormal="100" workbookViewId="0">
      <selection activeCell="F16" sqref="F16"/>
    </sheetView>
  </sheetViews>
  <sheetFormatPr baseColWidth="10" defaultRowHeight="14.25" x14ac:dyDescent="0.2"/>
  <cols>
    <col min="1" max="1" width="11.42578125" style="7"/>
    <col min="2" max="2" width="7.7109375" style="7" bestFit="1" customWidth="1"/>
    <col min="3" max="3" width="23.28515625" style="7" customWidth="1"/>
    <col min="4" max="4" width="11.42578125" style="7"/>
    <col min="5" max="11" width="11.42578125" style="45"/>
    <col min="12" max="16384" width="11.42578125" style="7"/>
  </cols>
  <sheetData>
    <row r="2" spans="1:5" x14ac:dyDescent="0.2">
      <c r="A2" s="121" t="s">
        <v>57</v>
      </c>
      <c r="B2" s="121"/>
      <c r="C2" s="121"/>
      <c r="D2" s="121"/>
      <c r="E2" s="121"/>
    </row>
    <row r="4" spans="1:5" x14ac:dyDescent="0.2">
      <c r="B4" s="122" t="str">
        <f>'ESTACIONES MENOR'!B4:D4</f>
        <v>JULIO - SEPTIEMBRE 2017</v>
      </c>
      <c r="C4" s="123"/>
      <c r="D4" s="123"/>
    </row>
    <row r="5" spans="1:5" ht="15" thickBot="1" x14ac:dyDescent="0.25">
      <c r="B5" s="5" t="s">
        <v>11</v>
      </c>
      <c r="C5" s="5" t="s">
        <v>34</v>
      </c>
      <c r="D5" s="5" t="s">
        <v>228</v>
      </c>
    </row>
    <row r="6" spans="1:5" ht="15" thickBot="1" x14ac:dyDescent="0.25">
      <c r="B6" s="8">
        <v>3</v>
      </c>
      <c r="C6" s="8" t="s">
        <v>58</v>
      </c>
      <c r="D6" s="9">
        <v>111119</v>
      </c>
    </row>
    <row r="7" spans="1:5" ht="15" thickBot="1" x14ac:dyDescent="0.25">
      <c r="B7" s="8" t="s">
        <v>60</v>
      </c>
      <c r="C7" s="8" t="s">
        <v>61</v>
      </c>
      <c r="D7" s="9">
        <v>110340</v>
      </c>
    </row>
    <row r="8" spans="1:5" ht="15" thickBot="1" x14ac:dyDescent="0.25">
      <c r="B8" s="8">
        <v>2</v>
      </c>
      <c r="C8" s="8" t="s">
        <v>90</v>
      </c>
      <c r="D8" s="9">
        <v>107970</v>
      </c>
    </row>
    <row r="9" spans="1:5" ht="15" thickBot="1" x14ac:dyDescent="0.25">
      <c r="B9" s="8">
        <v>5</v>
      </c>
      <c r="C9" s="8" t="s">
        <v>61</v>
      </c>
      <c r="D9" s="9">
        <v>104415</v>
      </c>
    </row>
    <row r="10" spans="1:5" ht="15" thickBot="1" x14ac:dyDescent="0.25">
      <c r="B10" s="8">
        <v>9</v>
      </c>
      <c r="C10" s="8" t="s">
        <v>61</v>
      </c>
      <c r="D10" s="9">
        <v>84678</v>
      </c>
    </row>
    <row r="11" spans="1:5" ht="15" thickBot="1" x14ac:dyDescent="0.25">
      <c r="B11" s="8">
        <v>8</v>
      </c>
      <c r="C11" s="8" t="s">
        <v>63</v>
      </c>
      <c r="D11" s="9">
        <v>77989</v>
      </c>
    </row>
    <row r="12" spans="1:5" ht="15" thickBot="1" x14ac:dyDescent="0.25">
      <c r="B12" s="8">
        <v>1</v>
      </c>
      <c r="C12" s="8" t="s">
        <v>65</v>
      </c>
      <c r="D12" s="9">
        <v>77413</v>
      </c>
    </row>
    <row r="13" spans="1:5" ht="15" thickBot="1" x14ac:dyDescent="0.25">
      <c r="B13" s="8">
        <v>3</v>
      </c>
      <c r="C13" s="8" t="s">
        <v>62</v>
      </c>
      <c r="D13" s="9">
        <v>76678</v>
      </c>
    </row>
    <row r="14" spans="1:5" ht="15" thickBot="1" x14ac:dyDescent="0.25">
      <c r="B14" s="8">
        <v>2</v>
      </c>
      <c r="C14" s="8" t="s">
        <v>59</v>
      </c>
      <c r="D14" s="9">
        <v>74118</v>
      </c>
    </row>
    <row r="15" spans="1:5" ht="15" thickBot="1" x14ac:dyDescent="0.25">
      <c r="B15" s="8">
        <v>2</v>
      </c>
      <c r="C15" s="8" t="s">
        <v>64</v>
      </c>
      <c r="D15" s="9">
        <v>63861</v>
      </c>
    </row>
    <row r="16" spans="1:5" ht="15" thickBot="1" x14ac:dyDescent="0.25">
      <c r="B16" s="8" t="s">
        <v>39</v>
      </c>
      <c r="C16" s="8" t="s">
        <v>69</v>
      </c>
      <c r="D16" s="9">
        <v>60204</v>
      </c>
    </row>
    <row r="17" spans="1:5" ht="15" thickBot="1" x14ac:dyDescent="0.25">
      <c r="B17" s="8">
        <v>1</v>
      </c>
      <c r="C17" s="8" t="s">
        <v>70</v>
      </c>
      <c r="D17" s="9">
        <v>59508</v>
      </c>
    </row>
    <row r="18" spans="1:5" ht="15" thickBot="1" x14ac:dyDescent="0.25">
      <c r="B18" s="8" t="s">
        <v>39</v>
      </c>
      <c r="C18" s="8" t="s">
        <v>66</v>
      </c>
      <c r="D18" s="9">
        <v>57351</v>
      </c>
    </row>
    <row r="19" spans="1:5" ht="15" thickBot="1" x14ac:dyDescent="0.25">
      <c r="B19" s="8">
        <v>1</v>
      </c>
      <c r="C19" s="8" t="s">
        <v>68</v>
      </c>
      <c r="D19" s="9">
        <v>53184</v>
      </c>
    </row>
    <row r="20" spans="1:5" ht="15" thickBot="1" x14ac:dyDescent="0.25">
      <c r="B20" s="8">
        <v>1</v>
      </c>
      <c r="C20" s="8" t="s">
        <v>72</v>
      </c>
      <c r="D20" s="9">
        <v>52205</v>
      </c>
    </row>
    <row r="21" spans="1:5" ht="15" thickBot="1" x14ac:dyDescent="0.25">
      <c r="B21" s="8">
        <v>9</v>
      </c>
      <c r="C21" s="8" t="s">
        <v>67</v>
      </c>
      <c r="D21" s="9">
        <v>49744</v>
      </c>
    </row>
    <row r="22" spans="1:5" ht="15" thickBot="1" x14ac:dyDescent="0.25">
      <c r="B22" s="8">
        <v>12</v>
      </c>
      <c r="C22" s="8" t="s">
        <v>182</v>
      </c>
      <c r="D22" s="9">
        <v>47849</v>
      </c>
    </row>
    <row r="23" spans="1:5" ht="15" thickBot="1" x14ac:dyDescent="0.25">
      <c r="B23" s="8">
        <v>9</v>
      </c>
      <c r="C23" s="8" t="s">
        <v>166</v>
      </c>
      <c r="D23" s="9">
        <v>46867</v>
      </c>
    </row>
    <row r="24" spans="1:5" ht="15" thickBot="1" x14ac:dyDescent="0.25">
      <c r="B24" s="8">
        <v>7</v>
      </c>
      <c r="C24" s="8" t="s">
        <v>173</v>
      </c>
      <c r="D24" s="9">
        <v>45647</v>
      </c>
    </row>
    <row r="25" spans="1:5" ht="15" thickBot="1" x14ac:dyDescent="0.25">
      <c r="B25" s="8">
        <v>1</v>
      </c>
      <c r="C25" s="8" t="s">
        <v>61</v>
      </c>
      <c r="D25" s="9">
        <v>45308</v>
      </c>
    </row>
    <row r="27" spans="1:5" ht="42" customHeight="1" x14ac:dyDescent="0.2">
      <c r="A27" s="119" t="s">
        <v>227</v>
      </c>
      <c r="B27" s="119"/>
      <c r="C27" s="119"/>
      <c r="D27" s="119"/>
      <c r="E27" s="119"/>
    </row>
  </sheetData>
  <mergeCells count="3">
    <mergeCell ref="A2:E2"/>
    <mergeCell ref="B4:D4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CIFRASOPERACIÓN SÓLO ANUAL</vt:lpstr>
      <vt:lpstr>Art. 121 Fra. XXXII</vt:lpstr>
      <vt:lpstr>Art. 123 Fra. XIV</vt:lpstr>
      <vt:lpstr>Art. 123 Fra. II</vt:lpstr>
      <vt:lpstr>INDICADORES</vt:lpstr>
      <vt:lpstr>COMPARATIVO SÓLO ANUAL</vt:lpstr>
      <vt:lpstr>POR TIPO</vt:lpstr>
      <vt:lpstr>ESTACIONES MENOR</vt:lpstr>
      <vt:lpstr>ESTACIONES MAYOR</vt:lpstr>
      <vt:lpstr>AFLUENCIA ESTACIONES</vt:lpstr>
      <vt:lpstr>Referencias</vt:lpstr>
      <vt:lpstr>'ESTACIONES MAYOR'!Área_de_impresión</vt:lpstr>
      <vt:lpstr>'ESTACIONES MENOR'!Área_de_impresión</vt:lpstr>
      <vt:lpstr>INDICADORES!Área_de_impresión</vt:lpstr>
      <vt:lpstr>'AFLUENCIA ESTACIONES'!Títulos_a_imprimir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</dc:creator>
  <cp:lastModifiedBy>Alejandra Ocampo</cp:lastModifiedBy>
  <cp:lastPrinted>2017-10-11T15:54:58Z</cp:lastPrinted>
  <dcterms:created xsi:type="dcterms:W3CDTF">2013-05-16T15:49:07Z</dcterms:created>
  <dcterms:modified xsi:type="dcterms:W3CDTF">2017-11-16T18:59:46Z</dcterms:modified>
</cp:coreProperties>
</file>