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50" windowWidth="14115" windowHeight="7995" firstSheet="1" activeTab="1"/>
  </bookViews>
  <sheets>
    <sheet name="CIFRASOPERACIÓN SÓLO ANUAL" sheetId="1" state="hidden" r:id="rId1"/>
    <sheet name="Art. 121 Fra. XXXII" sheetId="11" r:id="rId2"/>
    <sheet name="Art. 123 Fra. XIV" sheetId="10" r:id="rId3"/>
    <sheet name="Art. 123 Fra. II" sheetId="12" r:id="rId4"/>
    <sheet name="INDICADORES" sheetId="3" r:id="rId5"/>
    <sheet name="COMPARATIVO SÓLO ANUAL" sheetId="2" state="hidden" r:id="rId6"/>
    <sheet name="POR TIPO" sheetId="5" r:id="rId7"/>
    <sheet name="ESTACIONES MENOR" sheetId="6" r:id="rId8"/>
    <sheet name="ESTACIONES MAYOR" sheetId="7" r:id="rId9"/>
    <sheet name="AFLUENCIA ESTACIONES" sheetId="8" r:id="rId10"/>
    <sheet name="Referencias" sheetId="13" state="hidden" r:id="rId11"/>
  </sheets>
  <definedNames>
    <definedName name="_xlnm._FilterDatabase" localSheetId="7" hidden="1">'ESTACIONES MENOR'!$H$5:$K$200</definedName>
    <definedName name="Print_Area" localSheetId="8">'ESTACIONES MAYOR'!$A$1:$E$27</definedName>
    <definedName name="Print_Area" localSheetId="7">'ESTACIONES MENOR'!$A$1:$E$29</definedName>
    <definedName name="Print_Area" localSheetId="4">INDICADORES!$A$1:$E$15</definedName>
    <definedName name="Print_Titles" localSheetId="9">'AFLUENCIA ESTACIONES'!$1:$2</definedName>
  </definedNames>
  <calcPr calcId="162913"/>
</workbook>
</file>

<file path=xl/calcChain.xml><?xml version="1.0" encoding="utf-8"?>
<calcChain xmlns="http://schemas.openxmlformats.org/spreadsheetml/2006/main">
  <c r="B4" i="6" l="1"/>
  <c r="A3" i="5"/>
  <c r="C4" i="3"/>
  <c r="A2" i="3"/>
  <c r="A4" i="10" l="1"/>
  <c r="A5" i="10" s="1"/>
  <c r="A6" i="10" s="1"/>
  <c r="A7" i="10" s="1"/>
  <c r="A4" i="11" l="1"/>
  <c r="A5" i="11" s="1"/>
  <c r="A6" i="11" s="1"/>
  <c r="A7" i="11" s="1"/>
  <c r="D6" i="13" l="1"/>
  <c r="D5" i="13"/>
  <c r="D4" i="13"/>
  <c r="E4" i="10" l="1"/>
  <c r="E5" i="10" s="1"/>
  <c r="E6" i="10" s="1"/>
  <c r="E7" i="10" s="1"/>
  <c r="A10" i="10"/>
  <c r="A8" i="12" s="1"/>
  <c r="D4" i="11"/>
  <c r="D5" i="11" s="1"/>
  <c r="D6" i="11" s="1"/>
  <c r="D7" i="11" s="1"/>
  <c r="G9" i="13" l="1"/>
  <c r="G3" i="13" s="1"/>
  <c r="B4" i="10" l="1"/>
  <c r="B5" i="10"/>
  <c r="B6" i="10"/>
  <c r="B7" i="10"/>
  <c r="B3" i="10"/>
  <c r="G20" i="5" l="1"/>
  <c r="A22" i="5" s="1"/>
  <c r="A104" i="8" s="1"/>
  <c r="F15" i="5" l="1"/>
  <c r="F14" i="5"/>
  <c r="F10" i="5"/>
  <c r="F6" i="5"/>
  <c r="E6" i="5" l="1"/>
  <c r="C6" i="5"/>
  <c r="E14" i="5"/>
  <c r="C14" i="5"/>
  <c r="E10" i="5"/>
  <c r="C10" i="5"/>
  <c r="E15" i="5"/>
  <c r="C15" i="5"/>
  <c r="A2" i="8" l="1"/>
  <c r="D100" i="8" s="1"/>
  <c r="A3" i="2"/>
  <c r="E4" i="2"/>
  <c r="C4" i="2" s="1"/>
  <c r="F5" i="2" s="1"/>
  <c r="A1" i="1"/>
  <c r="B4" i="2" l="1"/>
  <c r="A2" i="2" s="1"/>
  <c r="B4" i="7"/>
  <c r="D5" i="2" l="1"/>
  <c r="D19" i="5"/>
  <c r="D18" i="5"/>
  <c r="B19" i="5"/>
  <c r="B18" i="5"/>
  <c r="E19" i="2"/>
  <c r="E18" i="2"/>
  <c r="C19" i="2"/>
  <c r="C18" i="2"/>
  <c r="B19" i="2"/>
  <c r="B18" i="2"/>
  <c r="D18" i="2" l="1"/>
  <c r="D19" i="2"/>
  <c r="F18" i="2"/>
  <c r="F19" i="2"/>
  <c r="D20" i="5"/>
  <c r="B20" i="5"/>
  <c r="F17" i="5"/>
  <c r="F19" i="5" s="1"/>
  <c r="C19" i="5" s="1"/>
  <c r="F16" i="5"/>
  <c r="F13" i="5"/>
  <c r="F12" i="5"/>
  <c r="F11" i="5"/>
  <c r="F9" i="5"/>
  <c r="F8" i="5"/>
  <c r="F7" i="5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F20" i="5" l="1"/>
  <c r="F18" i="5"/>
  <c r="C18" i="5" s="1"/>
  <c r="E19" i="5"/>
  <c r="E7" i="5"/>
  <c r="C7" i="5"/>
  <c r="E9" i="5"/>
  <c r="C9" i="5"/>
  <c r="E12" i="5"/>
  <c r="C12" i="5"/>
  <c r="E16" i="5"/>
  <c r="C16" i="5"/>
  <c r="E18" i="5"/>
  <c r="E8" i="5"/>
  <c r="C8" i="5"/>
  <c r="E11" i="5"/>
  <c r="C11" i="5"/>
  <c r="E13" i="5"/>
  <c r="C13" i="5"/>
  <c r="E17" i="5"/>
  <c r="C17" i="5"/>
  <c r="E21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20" i="5" l="1"/>
  <c r="C20" i="5"/>
  <c r="E102" i="8"/>
  <c r="F21" i="5" l="1"/>
</calcChain>
</file>

<file path=xl/sharedStrings.xml><?xml version="1.0" encoding="utf-8"?>
<sst xmlns="http://schemas.openxmlformats.org/spreadsheetml/2006/main" count="660" uniqueCount="294">
  <si>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</si>
  <si>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</si>
  <si>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</si>
  <si>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</si>
  <si>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</si>
  <si>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</si>
  <si>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</si>
  <si>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</si>
  <si>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</si>
  <si>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</si>
  <si>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</si>
  <si>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</si>
  <si>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</si>
  <si>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</si>
  <si>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</si>
  <si>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</si>
  <si>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</si>
  <si>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</si>
  <si>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</si>
  <si>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</si>
  <si>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</si>
  <si>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</si>
  <si>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</si>
  <si>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</si>
  <si>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</si>
  <si>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</si>
  <si>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</si>
  <si>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</si>
  <si>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</si>
  <si>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</si>
  <si>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</si>
  <si>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</si>
  <si>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</si>
  <si>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</si>
  <si>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</si>
  <si>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</si>
  <si>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</si>
  <si>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</si>
  <si>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</si>
  <si>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</si>
  <si>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</si>
  <si>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</si>
  <si>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</si>
  <si>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</si>
  <si>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</si>
  <si>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</si>
  <si>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</si>
  <si>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</si>
  <si>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</si>
  <si>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</si>
  <si>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</si>
  <si>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</si>
  <si>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</si>
  <si>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</si>
  <si>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</si>
  <si>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</si>
  <si>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</si>
  <si>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</si>
  <si>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</si>
  <si>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</si>
  <si>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</si>
  <si>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</si>
  <si>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</si>
  <si>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</si>
  <si>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</si>
  <si>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</si>
  <si>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</si>
  <si>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</si>
  <si>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</si>
  <si>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</si>
  <si>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</si>
  <si>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</si>
  <si>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</si>
  <si>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</si>
  <si>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</si>
  <si>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</si>
  <si>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</si>
  <si>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</si>
  <si>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</si>
  <si>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</si>
  <si>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</si>
  <si>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</si>
  <si>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</si>
  <si>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</si>
  <si>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</si>
  <si>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</si>
  <si>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</si>
  <si>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</si>
  <si>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</si>
  <si>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</si>
  <si>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</si>
  <si>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</si>
  <si>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</si>
  <si>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</si>
  <si>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</si>
  <si>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</si>
  <si>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</si>
  <si>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</si>
  <si>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</si>
  <si>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</si>
  <si>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</si>
  <si>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</si>
  <si>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</si>
  <si>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</si>
  <si>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</si>
  <si>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</si>
  <si>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</si>
  <si>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</si>
  <si>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</si>
  <si>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</si>
  <si>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</si>
  <si>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</si>
  <si>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</si>
  <si>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</si>
  <si>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</si>
  <si>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</si>
  <si>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</si>
  <si>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</si>
  <si>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</si>
  <si>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</si>
  <si>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</si>
  <si>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</si>
  <si>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</si>
  <si>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</si>
  <si>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</si>
  <si>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</si>
  <si>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</si>
  <si>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</si>
  <si>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</si>
  <si>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</si>
  <si>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</si>
  <si>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</si>
  <si>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</si>
  <si>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</si>
  <si>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</si>
  <si>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</si>
  <si>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</si>
  <si>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</si>
  <si>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</si>
  <si>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</si>
  <si>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</si>
  <si>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</si>
  <si>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</si>
  <si>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</si>
  <si>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</si>
  <si>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</si>
  <si>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</si>
  <si>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</si>
  <si>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</si>
  <si>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</si>
  <si>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</si>
  <si>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</si>
  <si>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</si>
  <si>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</si>
  <si>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</si>
  <si>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</si>
  <si>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</si>
  <si>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</si>
  <si>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</si>
  <si>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</si>
  <si>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</si>
  <si>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</si>
  <si>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</si>
  <si>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</si>
  <si>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</si>
  <si>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</si>
  <si>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</si>
  <si>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</si>
  <si>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</si>
  <si>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</si>
  <si>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</si>
  <si>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</si>
  <si>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</si>
  <si>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</si>
  <si>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</si>
  <si>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</si>
  <si>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</si>
  <si>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</si>
  <si>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</si>
  <si>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</si>
  <si>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</si>
  <si>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</si>
  <si>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</si>
  <si>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</si>
  <si>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</si>
  <si>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</si>
  <si>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</si>
  <si>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</si>
  <si>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</si>
  <si>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</si>
  <si>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</si>
  <si>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</si>
  <si>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</si>
  <si>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</si>
  <si>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</si>
  <si>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</si>
  <si>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</si>
  <si>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</si>
  <si>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</si>
  <si>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</si>
  <si>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</si>
  <si>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</si>
  <si>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</si>
  <si>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</si>
  <si>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</si>
  <si>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</si>
  <si>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</si>
  <si>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</si>
  <si>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</si>
  <si>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</si>
  <si>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</si>
  <si>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</si>
  <si>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</si>
  <si>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</si>
  <si>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</si>
  <si>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</si>
  <si>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</si>
  <si>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</si>
  <si>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</si>
  <si>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</si>
  <si>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</si>
  <si>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</si>
  <si>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</si>
  <si>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</si>
  <si>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</si>
  <si>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</si>
  <si>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</si>
  <si>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consumo (ESTIMADO)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</si>
  <si>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</si>
  <si>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</si>
  <si>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</si>
  <si>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</si>
  <si>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</si>
  <si>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Ejercicio</t>
  </si>
  <si>
    <t>Periodo que se informa</t>
  </si>
  <si>
    <t>Fecha de validación:    /    /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</si>
  <si>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</si>
  <si>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</si>
  <si>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</si>
  <si>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</si>
  <si>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</si>
  <si>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</si>
  <si>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</si>
  <si>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</si>
  <si>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</si>
  <si>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</si>
  <si>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</si>
  <si>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</si>
  <si>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</si>
  <si>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</si>
  <si>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</si>
  <si>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</si>
  <si>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</si>
  <si>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</si>
  <si>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</si>
  <si>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</si>
  <si>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</si>
  <si>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</si>
  <si>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</si>
  <si>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</si>
  <si>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</si>
  <si>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</si>
  <si>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</si>
  <si>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</si>
  <si>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>Se atañe a factores internos y externos durante la operación.</t>
  </si>
  <si>
    <t xml:space="preserve">Fecha de validación:    /   /   </t>
  </si>
  <si>
    <t>Actividad sustantiva</t>
  </si>
  <si>
    <t>Con base en el procedimiento "Registro de Afluencia de Usuarios a la Red de Servicio del Sistema de Transporte Colectivo"</t>
  </si>
  <si>
    <t xml:space="preserve">Información relevante del  Sujeto Obligado </t>
  </si>
  <si>
    <t>Período de actualización de la información: trimestral</t>
  </si>
  <si>
    <t>Promedio de los periodos anteriores</t>
  </si>
  <si>
    <t>del tercer trim</t>
  </si>
  <si>
    <t>Prom</t>
  </si>
  <si>
    <t>Se atañe a factores externos de comportamiento, fenómenos naturales y acceso de usuarios.</t>
  </si>
  <si>
    <t>Para el indicador 5</t>
  </si>
  <si>
    <t>Línea</t>
  </si>
  <si>
    <t>Estación</t>
  </si>
  <si>
    <t>Miguel A. de Quevedo</t>
  </si>
  <si>
    <t>Ecatepec</t>
  </si>
  <si>
    <t>Parar art 123 fracc II</t>
  </si>
  <si>
    <t>2d trim</t>
  </si>
  <si>
    <t>1ert</t>
  </si>
  <si>
    <t>al cuarto trim</t>
  </si>
  <si>
    <t>Total</t>
  </si>
  <si>
    <t>PROMEDIO LABORABLE</t>
  </si>
  <si>
    <t>Enero - Marzo</t>
  </si>
  <si>
    <t>Fecha de actualización: 12/04/2018</t>
  </si>
  <si>
    <t>1.1. PASAJEROS TRANSPORTADOS CON ACCESO PAGADO</t>
  </si>
  <si>
    <t>ENERO</t>
  </si>
  <si>
    <t>FEBRERO</t>
  </si>
  <si>
    <t>MARZO</t>
  </si>
  <si>
    <t>ENERO - MARZO</t>
  </si>
  <si>
    <t>Isabel La Católica</t>
  </si>
  <si>
    <t>Miguel Ángel de Quevedo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</si>
</sst>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Verdan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 wrapText="1"/>
    </xf>
    <xf numFmtId="10" fontId="5" fillId="0" borderId="7" xfId="1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0" fontId="6" fillId="0" borderId="7" xfId="1" applyNumberFormat="1" applyFont="1" applyBorder="1" applyAlignment="1">
      <alignment horizontal="center" vertical="center" wrapText="1"/>
    </xf>
    <xf numFmtId="0" fontId="19" fillId="0" borderId="0" xfId="0" applyFont="1" applyAlignment="1"/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/>
      <protection hidden="1"/>
    </xf>
    <xf numFmtId="3" fontId="22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3" fillId="0" borderId="0" xfId="0" applyFont="1"/>
    <xf numFmtId="0" fontId="2" fillId="0" borderId="7" xfId="0" applyFont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5" fillId="0" borderId="0" xfId="0" applyFont="1"/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10" fontId="23" fillId="0" borderId="0" xfId="0" applyNumberFormat="1" applyFont="1"/>
    <xf numFmtId="3" fontId="6" fillId="0" borderId="9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7" fillId="0" borderId="1" xfId="0" applyFont="1" applyBorder="1" applyAlignment="1">
      <alignment horizontal="center" vertical="center" wrapText="1"/>
    </xf>
    <xf numFmtId="0" fontId="28" fillId="0" borderId="1" xfId="2" applyNumberFormat="1" applyFont="1" applyFill="1" applyBorder="1" applyAlignment="1" applyProtection="1">
      <alignment horizontal="left" vertical="center" wrapText="1"/>
    </xf>
    <xf numFmtId="0" fontId="28" fillId="0" borderId="1" xfId="2" applyFont="1" applyFill="1" applyBorder="1" applyAlignment="1">
      <alignment horizontal="left" vertical="center" wrapText="1"/>
    </xf>
    <xf numFmtId="14" fontId="28" fillId="0" borderId="1" xfId="2" applyNumberFormat="1" applyFont="1" applyFill="1" applyBorder="1" applyAlignment="1">
      <alignment horizontal="center" vertical="center" wrapText="1"/>
    </xf>
    <xf numFmtId="0" fontId="28" fillId="0" borderId="1" xfId="3" applyNumberFormat="1" applyFont="1" applyFill="1" applyBorder="1" applyAlignment="1" applyProtection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16" fillId="0" borderId="0" xfId="0" applyFont="1" applyAlignment="1"/>
    <xf numFmtId="0" fontId="27" fillId="0" borderId="1" xfId="0" quotePrefix="1" applyFont="1" applyBorder="1" applyAlignment="1">
      <alignment horizontal="center" vertical="center" wrapText="1"/>
    </xf>
    <xf numFmtId="10" fontId="16" fillId="0" borderId="1" xfId="1" applyNumberFormat="1" applyFont="1" applyBorder="1" applyAlignment="1">
      <alignment horizontal="center" vertical="center" wrapText="1"/>
    </xf>
    <xf numFmtId="4" fontId="32" fillId="0" borderId="8" xfId="0" applyNumberFormat="1" applyFont="1" applyFill="1" applyBorder="1" applyAlignment="1">
      <alignment horizontal="center" vertical="center" wrapText="1"/>
    </xf>
    <xf numFmtId="0" fontId="29" fillId="0" borderId="1" xfId="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top" wrapText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4" fillId="0" borderId="0" xfId="0" applyFont="1" applyAlignment="1"/>
    <xf numFmtId="0" fontId="33" fillId="0" borderId="0" xfId="0" applyFont="1"/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3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4" fillId="0" borderId="0" xfId="0" applyFont="1" applyBorder="1"/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4" fontId="21" fillId="0" borderId="0" xfId="0" applyNumberFormat="1" applyFont="1" applyBorder="1" applyAlignment="1" applyProtection="1">
      <alignment horizontal="center" vertical="center" wrapText="1"/>
      <protection hidden="1"/>
    </xf>
    <xf numFmtId="10" fontId="35" fillId="0" borderId="0" xfId="1" applyNumberFormat="1" applyFont="1" applyBorder="1" applyAlignment="1">
      <alignment horizontal="center" vertical="center" wrapText="1"/>
    </xf>
    <xf numFmtId="10" fontId="24" fillId="0" borderId="0" xfId="1" applyNumberFormat="1" applyFont="1" applyBorder="1"/>
    <xf numFmtId="10" fontId="24" fillId="0" borderId="0" xfId="0" applyNumberFormat="1" applyFont="1" applyBorder="1"/>
    <xf numFmtId="165" fontId="24" fillId="0" borderId="0" xfId="4" applyNumberFormat="1" applyFont="1" applyBorder="1"/>
    <xf numFmtId="43" fontId="23" fillId="0" borderId="0" xfId="4" applyFont="1" applyBorder="1"/>
    <xf numFmtId="0" fontId="31" fillId="3" borderId="0" xfId="0" applyFont="1" applyFill="1" applyBorder="1" applyAlignment="1">
      <alignment vertical="center" wrapText="1"/>
    </xf>
    <xf numFmtId="0" fontId="24" fillId="3" borderId="0" xfId="0" applyFont="1" applyFill="1" applyBorder="1"/>
    <xf numFmtId="0" fontId="31" fillId="3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94" t="e">
        <f>CONCATENATE("CIFRAS DE OPERACIÓN ",#REF!)</f>
        <v>#REF!</v>
      </c>
      <c r="B1" s="94"/>
      <c r="C1" s="94"/>
      <c r="D1" s="94"/>
      <c r="E1" s="94"/>
      <c r="F1" s="94"/>
      <c r="G1" s="94"/>
      <c r="H1" s="94"/>
      <c r="I1" s="94"/>
    </row>
    <row r="2" spans="1:9" x14ac:dyDescent="0.25">
      <c r="A2" s="92" t="s">
        <v>217</v>
      </c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2" t="s">
        <v>218</v>
      </c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2" t="s">
        <v>219</v>
      </c>
      <c r="B4" s="93"/>
      <c r="C4" s="93"/>
      <c r="D4" s="93"/>
      <c r="E4" s="93"/>
      <c r="F4" s="93"/>
      <c r="G4" s="93"/>
      <c r="H4" s="93"/>
      <c r="I4" s="93"/>
    </row>
    <row r="5" spans="1:9" x14ac:dyDescent="0.25">
      <c r="A5" s="92" t="s">
        <v>220</v>
      </c>
      <c r="B5" s="93"/>
      <c r="C5" s="93"/>
      <c r="D5" s="93"/>
      <c r="E5" s="93"/>
      <c r="F5" s="93"/>
      <c r="G5" s="93"/>
      <c r="H5" s="93"/>
      <c r="I5" s="93"/>
    </row>
    <row r="6" spans="1:9" x14ac:dyDescent="0.25">
      <c r="A6" s="92" t="s">
        <v>221</v>
      </c>
      <c r="B6" s="93"/>
      <c r="C6" s="93"/>
      <c r="D6" s="93"/>
      <c r="E6" s="93"/>
      <c r="F6" s="93"/>
      <c r="G6" s="93"/>
      <c r="H6" s="93"/>
      <c r="I6" s="93"/>
    </row>
    <row r="7" spans="1:9" x14ac:dyDescent="0.25">
      <c r="A7" s="92" t="s">
        <v>222</v>
      </c>
      <c r="B7" s="93"/>
      <c r="C7" s="93"/>
      <c r="D7" s="93"/>
      <c r="E7" s="93"/>
      <c r="F7" s="93"/>
      <c r="G7" s="93"/>
      <c r="H7" s="93"/>
      <c r="I7" s="93"/>
    </row>
    <row r="8" spans="1:9" x14ac:dyDescent="0.25">
      <c r="A8" s="92" t="s">
        <v>10</v>
      </c>
      <c r="B8" s="93"/>
      <c r="C8" s="93"/>
      <c r="D8" s="93"/>
      <c r="E8" s="93"/>
      <c r="F8" s="93"/>
      <c r="G8" s="93"/>
      <c r="H8" s="93"/>
      <c r="I8" s="93"/>
    </row>
    <row r="9" spans="1:9" x14ac:dyDescent="0.25">
      <c r="A9" s="92" t="s">
        <v>223</v>
      </c>
      <c r="B9" s="93"/>
      <c r="C9" s="93"/>
      <c r="D9" s="93"/>
      <c r="E9" s="93"/>
      <c r="F9" s="93"/>
      <c r="G9" s="93"/>
      <c r="H9" s="93"/>
      <c r="I9" s="93"/>
    </row>
    <row r="10" spans="1:9" x14ac:dyDescent="0.25">
      <c r="A10" s="92" t="s">
        <v>224</v>
      </c>
      <c r="B10" s="93"/>
      <c r="C10" s="93"/>
      <c r="D10" s="93"/>
      <c r="E10" s="93"/>
      <c r="F10" s="93"/>
      <c r="G10" s="93"/>
      <c r="H10" s="93"/>
      <c r="I10" s="93"/>
    </row>
    <row r="12" spans="1:9" x14ac:dyDescent="0.25">
      <c r="D12" s="33"/>
    </row>
    <row r="14" spans="1:9" x14ac:dyDescent="0.25">
      <c r="E14" s="31"/>
      <c r="F14" s="32"/>
    </row>
  </sheetData>
  <mergeCells count="10">
    <mergeCell ref="A2:I2"/>
    <mergeCell ref="A1:I1"/>
    <mergeCell ref="A3:I3"/>
    <mergeCell ref="A4:I4"/>
    <mergeCell ref="A5:I5"/>
    <mergeCell ref="A6:I6"/>
    <mergeCell ref="A7:I7"/>
    <mergeCell ref="A8:I8"/>
    <mergeCell ref="A9:I9"/>
    <mergeCell ref="A10:I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104"/>
  <sheetViews>
    <sheetView zoomScale="80" zoomScaleNormal="80" workbookViewId="0">
      <selection sqref="A1:H1"/>
    </sheetView>
  </sheetViews>
  <sheetFormatPr baseColWidth="10" defaultRowHeight="12.75" x14ac:dyDescent="0.2"/>
  <cols>
    <col min="1" max="1" width="19.140625" style="7" customWidth="1"/>
    <col min="2" max="3" width="11.42578125" style="7"/>
    <col min="4" max="4" width="21" style="7" customWidth="1"/>
    <col min="5" max="5" width="12.42578125" style="7" customWidth="1"/>
    <col min="6" max="6" width="11.42578125" style="7"/>
    <col min="7" max="7" width="23.7109375" style="7" customWidth="1"/>
    <col min="8" max="16384" width="11.42578125" style="7"/>
  </cols>
  <sheetData>
    <row r="1" spans="1:8" x14ac:dyDescent="0.2">
      <c r="A1" s="109" t="s">
        <v>87</v>
      </c>
      <c r="B1" s="109"/>
      <c r="C1" s="109"/>
      <c r="D1" s="109"/>
      <c r="E1" s="109"/>
      <c r="F1" s="109"/>
      <c r="G1" s="109"/>
      <c r="H1" s="109"/>
    </row>
    <row r="2" spans="1:8" x14ac:dyDescent="0.2">
      <c r="A2" s="110" t="str">
        <f>'ESTACIONES MENOR'!B4</f>
        <v>ENERO - MARZO 2018</v>
      </c>
      <c r="B2" s="110"/>
      <c r="C2" s="110"/>
      <c r="D2" s="110"/>
      <c r="E2" s="110"/>
      <c r="F2" s="110"/>
      <c r="G2" s="110"/>
      <c r="H2" s="110"/>
    </row>
    <row r="3" spans="1:8" ht="15" x14ac:dyDescent="0.25">
      <c r="A3"/>
      <c r="B3"/>
      <c r="C3" s="5"/>
      <c r="D3" s="5"/>
      <c r="E3" s="5"/>
      <c r="F3" s="5"/>
      <c r="G3" s="5"/>
      <c r="H3" s="5"/>
    </row>
    <row r="4" spans="1:8" x14ac:dyDescent="0.2">
      <c r="A4" s="111" t="s">
        <v>74</v>
      </c>
      <c r="B4" s="111"/>
      <c r="D4" s="111" t="s">
        <v>88</v>
      </c>
      <c r="E4" s="111"/>
      <c r="G4" s="111" t="s">
        <v>108</v>
      </c>
      <c r="H4" s="111"/>
    </row>
    <row r="5" spans="1:8" x14ac:dyDescent="0.2">
      <c r="A5" s="64" t="s">
        <v>60</v>
      </c>
      <c r="B5" s="65">
        <v>3741867</v>
      </c>
      <c r="D5" s="64" t="s">
        <v>89</v>
      </c>
      <c r="E5" s="65">
        <v>9858781</v>
      </c>
      <c r="G5" s="64" t="s">
        <v>57</v>
      </c>
      <c r="H5" s="65">
        <v>9978267</v>
      </c>
    </row>
    <row r="6" spans="1:8" x14ac:dyDescent="0.2">
      <c r="A6" s="64" t="s">
        <v>67</v>
      </c>
      <c r="B6" s="65">
        <v>4522517</v>
      </c>
      <c r="D6" s="64" t="s">
        <v>90</v>
      </c>
      <c r="E6" s="65">
        <v>1072038</v>
      </c>
      <c r="G6" s="64" t="s">
        <v>35</v>
      </c>
      <c r="H6" s="65">
        <v>3315282</v>
      </c>
    </row>
    <row r="7" spans="1:8" x14ac:dyDescent="0.2">
      <c r="A7" s="64" t="s">
        <v>75</v>
      </c>
      <c r="B7" s="65">
        <v>3073910</v>
      </c>
      <c r="D7" s="64" t="s">
        <v>91</v>
      </c>
      <c r="E7" s="65">
        <v>3053398</v>
      </c>
      <c r="G7" s="64" t="s">
        <v>109</v>
      </c>
      <c r="H7" s="65">
        <v>1593841</v>
      </c>
    </row>
    <row r="8" spans="1:8" x14ac:dyDescent="0.2">
      <c r="A8" s="64" t="s">
        <v>76</v>
      </c>
      <c r="B8" s="65">
        <v>1807556</v>
      </c>
      <c r="D8" s="64" t="s">
        <v>92</v>
      </c>
      <c r="E8" s="65">
        <v>1679725</v>
      </c>
      <c r="G8" s="64" t="s">
        <v>110</v>
      </c>
      <c r="H8" s="65">
        <v>2984660</v>
      </c>
    </row>
    <row r="9" spans="1:8" x14ac:dyDescent="0.2">
      <c r="A9" s="64" t="s">
        <v>77</v>
      </c>
      <c r="B9" s="65">
        <v>1133237</v>
      </c>
      <c r="D9" s="64" t="s">
        <v>93</v>
      </c>
      <c r="E9" s="65">
        <v>906044</v>
      </c>
      <c r="G9" s="64" t="s">
        <v>111</v>
      </c>
      <c r="H9" s="65">
        <v>1779241</v>
      </c>
    </row>
    <row r="10" spans="1:8" x14ac:dyDescent="0.2">
      <c r="A10" s="64" t="s">
        <v>78</v>
      </c>
      <c r="B10" s="65">
        <v>2105378</v>
      </c>
      <c r="D10" s="64" t="s">
        <v>94</v>
      </c>
      <c r="E10" s="65">
        <v>1383492</v>
      </c>
      <c r="G10" s="64" t="s">
        <v>43</v>
      </c>
      <c r="H10" s="65">
        <v>993558</v>
      </c>
    </row>
    <row r="11" spans="1:8" x14ac:dyDescent="0.2">
      <c r="A11" s="64" t="s">
        <v>79</v>
      </c>
      <c r="B11" s="65">
        <v>2748976</v>
      </c>
      <c r="D11" s="64" t="s">
        <v>95</v>
      </c>
      <c r="E11" s="65">
        <v>3129618</v>
      </c>
      <c r="G11" s="64" t="s">
        <v>98</v>
      </c>
      <c r="H11" s="65">
        <v>1610024</v>
      </c>
    </row>
    <row r="12" spans="1:8" x14ac:dyDescent="0.2">
      <c r="A12" s="64" t="s">
        <v>46</v>
      </c>
      <c r="B12" s="65">
        <v>2082166</v>
      </c>
      <c r="D12" s="64" t="s">
        <v>96</v>
      </c>
      <c r="E12" s="65">
        <v>2202890</v>
      </c>
      <c r="G12" s="64" t="s">
        <v>112</v>
      </c>
      <c r="H12" s="65">
        <v>1546106</v>
      </c>
    </row>
    <row r="13" spans="1:8" x14ac:dyDescent="0.2">
      <c r="A13" s="64" t="s">
        <v>70</v>
      </c>
      <c r="B13" s="65">
        <v>4254102</v>
      </c>
      <c r="D13" s="64" t="s">
        <v>97</v>
      </c>
      <c r="E13" s="65">
        <v>2628358</v>
      </c>
      <c r="G13" s="64" t="s">
        <v>83</v>
      </c>
      <c r="H13" s="65">
        <v>694481</v>
      </c>
    </row>
    <row r="14" spans="1:8" x14ac:dyDescent="0.2">
      <c r="A14" s="64" t="s">
        <v>80</v>
      </c>
      <c r="B14" s="65">
        <v>2713285</v>
      </c>
      <c r="D14" s="64" t="s">
        <v>98</v>
      </c>
      <c r="E14" s="65">
        <v>2474097</v>
      </c>
      <c r="G14" s="64" t="s">
        <v>113</v>
      </c>
      <c r="H14" s="65">
        <v>1908320</v>
      </c>
    </row>
    <row r="15" spans="1:8" x14ac:dyDescent="0.2">
      <c r="A15" s="64" t="s">
        <v>292</v>
      </c>
      <c r="B15" s="65">
        <v>2053743</v>
      </c>
      <c r="D15" s="64" t="s">
        <v>99</v>
      </c>
      <c r="E15" s="65">
        <v>2844839</v>
      </c>
      <c r="G15" s="64" t="s">
        <v>114</v>
      </c>
      <c r="H15" s="65">
        <v>1998336</v>
      </c>
    </row>
    <row r="16" spans="1:8" x14ac:dyDescent="0.2">
      <c r="A16" s="64" t="s">
        <v>82</v>
      </c>
      <c r="B16" s="65">
        <v>1837193</v>
      </c>
      <c r="D16" s="64" t="s">
        <v>100</v>
      </c>
      <c r="E16" s="65">
        <v>2627615</v>
      </c>
      <c r="G16" s="64" t="s">
        <v>115</v>
      </c>
      <c r="H16" s="65">
        <v>1967249</v>
      </c>
    </row>
    <row r="17" spans="1:8" x14ac:dyDescent="0.2">
      <c r="A17" s="64" t="s">
        <v>83</v>
      </c>
      <c r="B17" s="65">
        <v>1737729</v>
      </c>
      <c r="D17" s="64" t="s">
        <v>63</v>
      </c>
      <c r="E17" s="65">
        <v>6270433</v>
      </c>
      <c r="G17" s="64" t="s">
        <v>116</v>
      </c>
      <c r="H17" s="65">
        <v>2719418</v>
      </c>
    </row>
    <row r="18" spans="1:8" x14ac:dyDescent="0.2">
      <c r="A18" s="64" t="s">
        <v>84</v>
      </c>
      <c r="B18" s="65">
        <v>1838677</v>
      </c>
      <c r="D18" s="64" t="s">
        <v>80</v>
      </c>
      <c r="E18" s="65">
        <v>2116924</v>
      </c>
      <c r="G18" s="64" t="s">
        <v>117</v>
      </c>
      <c r="H18" s="65">
        <v>1680454</v>
      </c>
    </row>
    <row r="19" spans="1:8" x14ac:dyDescent="0.2">
      <c r="A19" s="64" t="s">
        <v>69</v>
      </c>
      <c r="B19" s="65">
        <v>4667608</v>
      </c>
      <c r="D19" s="64" t="s">
        <v>101</v>
      </c>
      <c r="E19" s="65">
        <v>1680035</v>
      </c>
      <c r="G19" s="64" t="s">
        <v>118</v>
      </c>
      <c r="H19" s="65">
        <v>1676090</v>
      </c>
    </row>
    <row r="20" spans="1:8" x14ac:dyDescent="0.2">
      <c r="A20" s="64" t="s">
        <v>85</v>
      </c>
      <c r="B20" s="65">
        <v>2615420</v>
      </c>
      <c r="D20" s="64" t="s">
        <v>44</v>
      </c>
      <c r="E20" s="65">
        <v>2599178</v>
      </c>
      <c r="G20" s="64" t="s">
        <v>119</v>
      </c>
      <c r="H20" s="65">
        <v>2207956</v>
      </c>
    </row>
    <row r="21" spans="1:8" x14ac:dyDescent="0.2">
      <c r="A21" s="64" t="s">
        <v>71</v>
      </c>
      <c r="B21" s="65">
        <v>4820064</v>
      </c>
      <c r="D21" s="64" t="s">
        <v>102</v>
      </c>
      <c r="E21" s="65">
        <v>1998424</v>
      </c>
      <c r="G21" s="64" t="s">
        <v>120</v>
      </c>
      <c r="H21" s="65">
        <v>2251605</v>
      </c>
    </row>
    <row r="22" spans="1:8" x14ac:dyDescent="0.2">
      <c r="A22" s="64" t="s">
        <v>86</v>
      </c>
      <c r="B22" s="65">
        <v>1034626</v>
      </c>
      <c r="D22" s="64" t="s">
        <v>103</v>
      </c>
      <c r="E22" s="65">
        <v>1924164</v>
      </c>
      <c r="G22" s="64" t="s">
        <v>121</v>
      </c>
      <c r="H22" s="65">
        <v>1980028</v>
      </c>
    </row>
    <row r="23" spans="1:8" x14ac:dyDescent="0.2">
      <c r="A23" s="64" t="s">
        <v>66</v>
      </c>
      <c r="B23" s="65">
        <v>3023964</v>
      </c>
      <c r="D23" s="64" t="s">
        <v>104</v>
      </c>
      <c r="E23" s="65">
        <v>1613474</v>
      </c>
      <c r="G23" s="64" t="s">
        <v>293</v>
      </c>
      <c r="H23" s="65">
        <v>3302947</v>
      </c>
    </row>
    <row r="24" spans="1:8" x14ac:dyDescent="0.2">
      <c r="A24" s="64" t="s">
        <v>64</v>
      </c>
      <c r="B24" s="65">
        <v>6258620</v>
      </c>
      <c r="D24" s="64" t="s">
        <v>105</v>
      </c>
      <c r="E24" s="65">
        <v>2189643</v>
      </c>
      <c r="G24" s="64" t="s">
        <v>72</v>
      </c>
      <c r="H24" s="65">
        <v>3664578</v>
      </c>
    </row>
    <row r="25" spans="1:8" x14ac:dyDescent="0.2">
      <c r="A25" s="55"/>
      <c r="B25" s="55"/>
      <c r="D25" s="64" t="s">
        <v>106</v>
      </c>
      <c r="E25" s="65">
        <v>2126694</v>
      </c>
      <c r="G25" s="64" t="s">
        <v>61</v>
      </c>
      <c r="H25" s="65">
        <v>6698983</v>
      </c>
    </row>
    <row r="26" spans="1:8" x14ac:dyDescent="0.2">
      <c r="A26" s="55"/>
      <c r="B26" s="55"/>
      <c r="D26" s="64" t="s">
        <v>48</v>
      </c>
      <c r="E26" s="65">
        <v>1520438</v>
      </c>
      <c r="G26" s="55"/>
      <c r="H26" s="66"/>
    </row>
    <row r="27" spans="1:8" x14ac:dyDescent="0.2">
      <c r="A27" s="55"/>
      <c r="B27" s="55"/>
      <c r="D27" s="64" t="s">
        <v>107</v>
      </c>
      <c r="E27" s="65">
        <v>2552034</v>
      </c>
      <c r="G27" s="55"/>
      <c r="H27" s="55"/>
    </row>
    <row r="28" spans="1:8" x14ac:dyDescent="0.2">
      <c r="A28" s="55"/>
      <c r="B28" s="55"/>
      <c r="D28" s="64" t="s">
        <v>58</v>
      </c>
      <c r="E28" s="65">
        <v>7168442</v>
      </c>
      <c r="G28" s="55"/>
      <c r="H28" s="55"/>
    </row>
    <row r="29" spans="1:8" x14ac:dyDescent="0.2">
      <c r="A29" s="55"/>
      <c r="B29" s="55"/>
      <c r="D29" s="55"/>
      <c r="E29" s="66"/>
      <c r="G29" s="55"/>
      <c r="H29" s="55"/>
    </row>
    <row r="30" spans="1:8" x14ac:dyDescent="0.2">
      <c r="A30" s="64" t="s">
        <v>32</v>
      </c>
      <c r="B30" s="65">
        <f>SUM(B5:B29)</f>
        <v>58070638</v>
      </c>
      <c r="D30" s="64" t="s">
        <v>32</v>
      </c>
      <c r="E30" s="65">
        <f>SUM(E5:E29)</f>
        <v>67620778</v>
      </c>
      <c r="G30" s="64" t="s">
        <v>32</v>
      </c>
      <c r="H30" s="65">
        <f>SUM(H5:H29)</f>
        <v>56551424</v>
      </c>
    </row>
    <row r="33" spans="1:8" x14ac:dyDescent="0.2">
      <c r="A33" s="10"/>
    </row>
    <row r="34" spans="1:8" x14ac:dyDescent="0.2">
      <c r="A34" s="111" t="s">
        <v>122</v>
      </c>
      <c r="B34" s="111"/>
      <c r="C34" s="11"/>
      <c r="D34" s="111" t="s">
        <v>123</v>
      </c>
      <c r="E34" s="111"/>
      <c r="F34" s="11"/>
      <c r="G34" s="111" t="s">
        <v>124</v>
      </c>
      <c r="H34" s="111"/>
    </row>
    <row r="35" spans="1:8" x14ac:dyDescent="0.2">
      <c r="A35" s="64" t="s">
        <v>125</v>
      </c>
      <c r="B35" s="65">
        <v>218056</v>
      </c>
      <c r="C35" s="9"/>
      <c r="D35" s="64" t="s">
        <v>126</v>
      </c>
      <c r="E35" s="65">
        <v>2822774</v>
      </c>
      <c r="F35" s="9"/>
      <c r="G35" s="64" t="s">
        <v>127</v>
      </c>
      <c r="H35" s="65">
        <v>1590254</v>
      </c>
    </row>
    <row r="36" spans="1:8" x14ac:dyDescent="0.2">
      <c r="A36" s="64" t="s">
        <v>128</v>
      </c>
      <c r="B36" s="65">
        <v>720403</v>
      </c>
      <c r="C36" s="9"/>
      <c r="D36" s="64" t="s">
        <v>40</v>
      </c>
      <c r="E36" s="65">
        <v>548551</v>
      </c>
      <c r="F36" s="9"/>
      <c r="G36" s="64" t="s">
        <v>54</v>
      </c>
      <c r="H36" s="65">
        <v>507953</v>
      </c>
    </row>
    <row r="37" spans="1:8" x14ac:dyDescent="0.2">
      <c r="A37" s="64" t="s">
        <v>129</v>
      </c>
      <c r="B37" s="65">
        <v>769812</v>
      </c>
      <c r="C37" s="9"/>
      <c r="D37" s="64" t="s">
        <v>130</v>
      </c>
      <c r="E37" s="65">
        <v>2085871</v>
      </c>
      <c r="F37" s="9"/>
      <c r="G37" s="64" t="s">
        <v>131</v>
      </c>
      <c r="H37" s="65">
        <v>734609</v>
      </c>
    </row>
    <row r="38" spans="1:8" x14ac:dyDescent="0.2">
      <c r="A38" s="64" t="s">
        <v>46</v>
      </c>
      <c r="B38" s="65">
        <v>690276</v>
      </c>
      <c r="C38" s="9"/>
      <c r="D38" s="64" t="s">
        <v>110</v>
      </c>
      <c r="E38" s="65">
        <v>903596</v>
      </c>
      <c r="F38" s="9"/>
      <c r="G38" s="64" t="s">
        <v>132</v>
      </c>
      <c r="H38" s="65">
        <v>2069677</v>
      </c>
    </row>
    <row r="39" spans="1:8" x14ac:dyDescent="0.2">
      <c r="A39" s="64" t="s">
        <v>39</v>
      </c>
      <c r="B39" s="65">
        <v>705865</v>
      </c>
      <c r="C39" s="9"/>
      <c r="D39" s="64" t="s">
        <v>133</v>
      </c>
      <c r="E39" s="65">
        <v>770757</v>
      </c>
      <c r="F39" s="9"/>
      <c r="G39" s="64" t="s">
        <v>52</v>
      </c>
      <c r="H39" s="65">
        <v>610653</v>
      </c>
    </row>
    <row r="40" spans="1:8" x14ac:dyDescent="0.2">
      <c r="A40" s="64" t="s">
        <v>134</v>
      </c>
      <c r="B40" s="65">
        <v>743343</v>
      </c>
      <c r="C40" s="9"/>
      <c r="D40" s="64" t="s">
        <v>37</v>
      </c>
      <c r="E40" s="65">
        <v>406580</v>
      </c>
      <c r="F40" s="9"/>
      <c r="G40" s="64" t="s">
        <v>135</v>
      </c>
      <c r="H40" s="65">
        <v>703910</v>
      </c>
    </row>
    <row r="41" spans="1:8" x14ac:dyDescent="0.2">
      <c r="A41" s="64" t="s">
        <v>42</v>
      </c>
      <c r="B41" s="65">
        <v>399659</v>
      </c>
      <c r="C41" s="9"/>
      <c r="D41" s="64" t="s">
        <v>42</v>
      </c>
      <c r="E41" s="65">
        <v>442905</v>
      </c>
      <c r="F41" s="9"/>
      <c r="G41" s="64" t="s">
        <v>40</v>
      </c>
      <c r="H41" s="65">
        <v>324851</v>
      </c>
    </row>
    <row r="42" spans="1:8" x14ac:dyDescent="0.2">
      <c r="A42" s="64" t="s">
        <v>136</v>
      </c>
      <c r="B42" s="65">
        <v>596524</v>
      </c>
      <c r="C42" s="9"/>
      <c r="D42" s="64" t="s">
        <v>137</v>
      </c>
      <c r="E42" s="65">
        <v>629880</v>
      </c>
      <c r="F42" s="9"/>
      <c r="G42" s="64" t="s">
        <v>138</v>
      </c>
      <c r="H42" s="65">
        <v>1657738</v>
      </c>
    </row>
    <row r="43" spans="1:8" x14ac:dyDescent="0.2">
      <c r="A43" s="64" t="s">
        <v>55</v>
      </c>
      <c r="B43" s="65">
        <v>505615</v>
      </c>
      <c r="C43" s="9"/>
      <c r="D43" s="64" t="s">
        <v>139</v>
      </c>
      <c r="E43" s="65">
        <v>665222</v>
      </c>
      <c r="F43" s="9"/>
      <c r="G43" s="64" t="s">
        <v>35</v>
      </c>
      <c r="H43" s="65">
        <v>169565</v>
      </c>
    </row>
    <row r="44" spans="1:8" x14ac:dyDescent="0.2">
      <c r="A44" s="64" t="s">
        <v>140</v>
      </c>
      <c r="B44" s="65">
        <v>2033380</v>
      </c>
      <c r="C44" s="13"/>
      <c r="D44" s="64" t="s">
        <v>141</v>
      </c>
      <c r="E44" s="65">
        <v>745524</v>
      </c>
      <c r="F44" s="13"/>
      <c r="G44" s="64" t="s">
        <v>142</v>
      </c>
      <c r="H44" s="65">
        <v>1407310</v>
      </c>
    </row>
    <row r="45" spans="1:8" x14ac:dyDescent="0.2">
      <c r="A45" s="55"/>
      <c r="B45" s="64"/>
      <c r="C45" s="13"/>
      <c r="D45" s="64" t="s">
        <v>143</v>
      </c>
      <c r="E45" s="65">
        <v>1622546</v>
      </c>
      <c r="F45" s="13"/>
      <c r="G45" s="64" t="s">
        <v>140</v>
      </c>
      <c r="H45" s="65">
        <v>2517206</v>
      </c>
    </row>
    <row r="46" spans="1:8" x14ac:dyDescent="0.2">
      <c r="A46" s="55"/>
      <c r="B46" s="55"/>
      <c r="C46" s="13"/>
      <c r="D46" s="64" t="s">
        <v>41</v>
      </c>
      <c r="E46" s="65">
        <v>458952</v>
      </c>
      <c r="F46" s="13"/>
      <c r="G46" s="55"/>
      <c r="H46" s="64"/>
    </row>
    <row r="47" spans="1:8" x14ac:dyDescent="0.2">
      <c r="A47" s="55"/>
      <c r="B47" s="55"/>
      <c r="C47" s="13"/>
      <c r="D47" s="64" t="s">
        <v>60</v>
      </c>
      <c r="E47" s="65">
        <v>8876351</v>
      </c>
      <c r="F47" s="13"/>
      <c r="G47" s="55"/>
      <c r="H47" s="55"/>
    </row>
    <row r="48" spans="1:8" x14ac:dyDescent="0.2">
      <c r="A48" s="64" t="s">
        <v>32</v>
      </c>
      <c r="B48" s="65">
        <f>SUM(B35:B47)</f>
        <v>7382933</v>
      </c>
      <c r="C48" s="13"/>
      <c r="D48" s="64" t="s">
        <v>32</v>
      </c>
      <c r="E48" s="65">
        <f>SUM(E35:E47)</f>
        <v>20979509</v>
      </c>
      <c r="F48" s="12"/>
      <c r="G48" s="64" t="s">
        <v>32</v>
      </c>
      <c r="H48" s="65">
        <f>SUM(H35:H47)</f>
        <v>12293726</v>
      </c>
    </row>
    <row r="51" spans="1:8" x14ac:dyDescent="0.2">
      <c r="A51" s="111" t="s">
        <v>144</v>
      </c>
      <c r="B51" s="111"/>
      <c r="C51" s="14"/>
      <c r="D51" s="111" t="s">
        <v>145</v>
      </c>
      <c r="E51" s="111"/>
      <c r="F51" s="14"/>
      <c r="G51" s="111" t="s">
        <v>146</v>
      </c>
      <c r="H51" s="111"/>
    </row>
    <row r="52" spans="1:8" x14ac:dyDescent="0.2">
      <c r="A52" s="64" t="s">
        <v>127</v>
      </c>
      <c r="B52" s="67">
        <v>3228214</v>
      </c>
      <c r="C52" s="13"/>
      <c r="D52" s="64" t="s">
        <v>73</v>
      </c>
      <c r="E52" s="65">
        <v>1530233</v>
      </c>
      <c r="F52" s="13"/>
      <c r="G52" s="64" t="s">
        <v>60</v>
      </c>
      <c r="H52" s="65">
        <v>7602903</v>
      </c>
    </row>
    <row r="53" spans="1:8" x14ac:dyDescent="0.2">
      <c r="A53" s="64" t="s">
        <v>147</v>
      </c>
      <c r="B53" s="67">
        <v>1378794</v>
      </c>
      <c r="C53" s="13"/>
      <c r="D53" s="64" t="s">
        <v>99</v>
      </c>
      <c r="E53" s="65">
        <v>1999026</v>
      </c>
      <c r="F53" s="13"/>
      <c r="G53" s="64" t="s">
        <v>148</v>
      </c>
      <c r="H53" s="65">
        <v>2975222</v>
      </c>
    </row>
    <row r="54" spans="1:8" x14ac:dyDescent="0.2">
      <c r="A54" s="64" t="s">
        <v>149</v>
      </c>
      <c r="B54" s="67">
        <v>1385425</v>
      </c>
      <c r="C54" s="13"/>
      <c r="D54" s="64" t="s">
        <v>150</v>
      </c>
      <c r="E54" s="65">
        <v>2477538</v>
      </c>
      <c r="F54" s="13"/>
      <c r="G54" s="64" t="s">
        <v>151</v>
      </c>
      <c r="H54" s="65">
        <v>615840</v>
      </c>
    </row>
    <row r="55" spans="1:8" x14ac:dyDescent="0.2">
      <c r="A55" s="64" t="s">
        <v>152</v>
      </c>
      <c r="B55" s="67">
        <v>929069</v>
      </c>
      <c r="C55" s="13"/>
      <c r="D55" s="64" t="s">
        <v>82</v>
      </c>
      <c r="E55" s="65">
        <v>1401743</v>
      </c>
      <c r="F55" s="13"/>
      <c r="G55" s="64" t="s">
        <v>153</v>
      </c>
      <c r="H55" s="65">
        <v>795512</v>
      </c>
    </row>
    <row r="56" spans="1:8" x14ac:dyDescent="0.2">
      <c r="A56" s="64" t="s">
        <v>91</v>
      </c>
      <c r="B56" s="67">
        <v>734131</v>
      </c>
      <c r="C56" s="13"/>
      <c r="D56" s="64" t="s">
        <v>154</v>
      </c>
      <c r="E56" s="65">
        <v>1058742</v>
      </c>
      <c r="F56" s="13"/>
      <c r="G56" s="64" t="s">
        <v>155</v>
      </c>
      <c r="H56" s="65">
        <v>1678862</v>
      </c>
    </row>
    <row r="57" spans="1:8" x14ac:dyDescent="0.2">
      <c r="A57" s="64" t="s">
        <v>156</v>
      </c>
      <c r="B57" s="67">
        <v>2093587</v>
      </c>
      <c r="C57" s="13"/>
      <c r="D57" s="64" t="s">
        <v>157</v>
      </c>
      <c r="E57" s="65">
        <v>1071820</v>
      </c>
      <c r="F57" s="13"/>
      <c r="G57" s="64" t="s">
        <v>128</v>
      </c>
      <c r="H57" s="65">
        <v>1057658</v>
      </c>
    </row>
    <row r="58" spans="1:8" x14ac:dyDescent="0.2">
      <c r="A58" s="64" t="s">
        <v>158</v>
      </c>
      <c r="B58" s="67">
        <v>2858544</v>
      </c>
      <c r="C58" s="13"/>
      <c r="D58" s="64" t="s">
        <v>44</v>
      </c>
      <c r="E58" s="65">
        <v>371813</v>
      </c>
      <c r="F58" s="13"/>
      <c r="G58" s="64" t="s">
        <v>44</v>
      </c>
      <c r="H58" s="65">
        <v>974366</v>
      </c>
    </row>
    <row r="59" spans="1:8" x14ac:dyDescent="0.2">
      <c r="A59" s="64" t="s">
        <v>159</v>
      </c>
      <c r="B59" s="67">
        <v>2650437</v>
      </c>
      <c r="C59" s="13"/>
      <c r="D59" s="64" t="s">
        <v>160</v>
      </c>
      <c r="E59" s="65">
        <v>563956</v>
      </c>
      <c r="F59" s="13"/>
      <c r="G59" s="64" t="s">
        <v>161</v>
      </c>
      <c r="H59" s="65">
        <v>1056929</v>
      </c>
    </row>
    <row r="60" spans="1:8" x14ac:dyDescent="0.2">
      <c r="A60" s="64" t="s">
        <v>162</v>
      </c>
      <c r="B60" s="67">
        <v>778779</v>
      </c>
      <c r="C60" s="13"/>
      <c r="D60" s="64" t="s">
        <v>125</v>
      </c>
      <c r="E60" s="65">
        <v>603455</v>
      </c>
      <c r="F60" s="13"/>
      <c r="G60" s="64" t="s">
        <v>115</v>
      </c>
      <c r="H60" s="65">
        <v>1329858</v>
      </c>
    </row>
    <row r="61" spans="1:8" x14ac:dyDescent="0.2">
      <c r="A61" s="64" t="s">
        <v>66</v>
      </c>
      <c r="B61" s="67">
        <v>585059</v>
      </c>
      <c r="C61" s="13"/>
      <c r="D61" s="64" t="s">
        <v>163</v>
      </c>
      <c r="E61" s="65">
        <v>2020311</v>
      </c>
      <c r="F61" s="13"/>
      <c r="G61" s="64" t="s">
        <v>164</v>
      </c>
      <c r="H61" s="65">
        <v>3691659</v>
      </c>
    </row>
    <row r="62" spans="1:8" x14ac:dyDescent="0.2">
      <c r="A62" s="64" t="s">
        <v>165</v>
      </c>
      <c r="B62" s="67">
        <v>1185480</v>
      </c>
      <c r="C62" s="13"/>
      <c r="D62" s="64" t="s">
        <v>166</v>
      </c>
      <c r="E62" s="65">
        <v>1868106</v>
      </c>
      <c r="F62" s="13"/>
      <c r="G62" s="64" t="s">
        <v>167</v>
      </c>
      <c r="H62" s="65">
        <v>1654176</v>
      </c>
    </row>
    <row r="63" spans="1:8" x14ac:dyDescent="0.2">
      <c r="A63" s="64" t="s">
        <v>168</v>
      </c>
      <c r="B63" s="67">
        <v>1384078</v>
      </c>
      <c r="C63" s="13"/>
      <c r="D63" s="64" t="s">
        <v>169</v>
      </c>
      <c r="E63" s="65">
        <v>1388035</v>
      </c>
      <c r="F63" s="13"/>
      <c r="G63" s="64" t="s">
        <v>66</v>
      </c>
      <c r="H63" s="65">
        <v>4349356</v>
      </c>
    </row>
    <row r="64" spans="1:8" x14ac:dyDescent="0.2">
      <c r="A64" s="64" t="s">
        <v>36</v>
      </c>
      <c r="B64" s="67">
        <v>2085599</v>
      </c>
      <c r="C64" s="13"/>
      <c r="D64" s="64" t="s">
        <v>170</v>
      </c>
      <c r="E64" s="65">
        <v>844112</v>
      </c>
      <c r="F64" s="13"/>
      <c r="G64" s="55"/>
      <c r="H64" s="68"/>
    </row>
    <row r="65" spans="1:8" x14ac:dyDescent="0.2">
      <c r="A65" s="64" t="s">
        <v>171</v>
      </c>
      <c r="B65" s="67">
        <v>3941094</v>
      </c>
      <c r="C65" s="13"/>
      <c r="D65" s="64" t="s">
        <v>172</v>
      </c>
      <c r="E65" s="65">
        <v>2101615</v>
      </c>
      <c r="F65" s="13"/>
      <c r="G65" s="55"/>
      <c r="H65" s="55"/>
    </row>
    <row r="66" spans="1:8" x14ac:dyDescent="0.2">
      <c r="A66" s="55"/>
      <c r="B66" s="66"/>
      <c r="C66" s="13"/>
      <c r="D66" s="64" t="s">
        <v>173</v>
      </c>
      <c r="E66" s="65">
        <v>1278899</v>
      </c>
      <c r="F66" s="13"/>
      <c r="G66" s="55"/>
      <c r="H66" s="55"/>
    </row>
    <row r="67" spans="1:8" x14ac:dyDescent="0.2">
      <c r="A67" s="55"/>
      <c r="B67" s="55"/>
      <c r="C67" s="13"/>
      <c r="D67" s="64" t="s">
        <v>174</v>
      </c>
      <c r="E67" s="65">
        <v>946041</v>
      </c>
      <c r="F67" s="13"/>
      <c r="G67" s="55"/>
      <c r="H67" s="55"/>
    </row>
    <row r="68" spans="1:8" x14ac:dyDescent="0.2">
      <c r="A68" s="55"/>
      <c r="B68" s="55"/>
      <c r="C68" s="13"/>
      <c r="D68" s="64" t="s">
        <v>175</v>
      </c>
      <c r="E68" s="65">
        <v>1041357</v>
      </c>
      <c r="F68" s="13"/>
      <c r="G68" s="55"/>
      <c r="H68" s="55"/>
    </row>
    <row r="69" spans="1:8" x14ac:dyDescent="0.2">
      <c r="A69" s="55"/>
      <c r="B69" s="55"/>
      <c r="C69" s="13"/>
      <c r="D69" s="64" t="s">
        <v>176</v>
      </c>
      <c r="E69" s="65">
        <v>2268434</v>
      </c>
      <c r="F69" s="13"/>
      <c r="G69" s="55"/>
      <c r="H69" s="55"/>
    </row>
    <row r="70" spans="1:8" x14ac:dyDescent="0.2">
      <c r="A70" s="55"/>
      <c r="B70" s="55"/>
      <c r="C70" s="13"/>
      <c r="D70" s="64" t="s">
        <v>62</v>
      </c>
      <c r="E70" s="65">
        <v>7539182</v>
      </c>
      <c r="F70" s="13"/>
      <c r="G70" s="55"/>
      <c r="H70" s="55"/>
    </row>
    <row r="71" spans="1:8" x14ac:dyDescent="0.2">
      <c r="A71" s="55"/>
      <c r="B71" s="55"/>
      <c r="C71" s="13"/>
      <c r="D71" s="55"/>
      <c r="E71" s="68"/>
      <c r="F71" s="13"/>
      <c r="G71" s="55"/>
      <c r="H71" s="55"/>
    </row>
    <row r="72" spans="1:8" x14ac:dyDescent="0.2">
      <c r="A72" s="64" t="s">
        <v>32</v>
      </c>
      <c r="B72" s="65">
        <f>SUM(B52:B71)</f>
        <v>25218290</v>
      </c>
      <c r="C72" s="13"/>
      <c r="D72" s="64" t="s">
        <v>32</v>
      </c>
      <c r="E72" s="65">
        <f>SUM(E52:E71)</f>
        <v>32374418</v>
      </c>
      <c r="F72" s="15"/>
      <c r="G72" s="64" t="s">
        <v>32</v>
      </c>
      <c r="H72" s="65">
        <f>SUM(H52:H71)</f>
        <v>27782341</v>
      </c>
    </row>
    <row r="73" spans="1:8" x14ac:dyDescent="0.2">
      <c r="A73" s="10"/>
    </row>
    <row r="74" spans="1:8" x14ac:dyDescent="0.2">
      <c r="A74" s="111" t="s">
        <v>177</v>
      </c>
      <c r="B74" s="111"/>
      <c r="C74" s="11"/>
      <c r="D74" s="111" t="s">
        <v>178</v>
      </c>
      <c r="E74" s="111"/>
      <c r="F74" s="11"/>
      <c r="G74" s="111" t="s">
        <v>179</v>
      </c>
      <c r="H74" s="111"/>
    </row>
    <row r="75" spans="1:8" x14ac:dyDescent="0.2">
      <c r="A75" s="64" t="s">
        <v>60</v>
      </c>
      <c r="B75" s="69">
        <v>9943697</v>
      </c>
      <c r="C75" s="9"/>
      <c r="D75" s="64" t="s">
        <v>68</v>
      </c>
      <c r="E75" s="69">
        <v>5355467</v>
      </c>
      <c r="F75" s="9"/>
      <c r="G75" s="64" t="s">
        <v>180</v>
      </c>
      <c r="H75" s="69">
        <v>4184111</v>
      </c>
    </row>
    <row r="76" spans="1:8" x14ac:dyDescent="0.2">
      <c r="A76" s="64" t="s">
        <v>181</v>
      </c>
      <c r="B76" s="69">
        <v>922757</v>
      </c>
      <c r="C76" s="9"/>
      <c r="D76" s="64" t="s">
        <v>43</v>
      </c>
      <c r="E76" s="69">
        <v>531351</v>
      </c>
      <c r="F76" s="9"/>
      <c r="G76" s="64" t="s">
        <v>34</v>
      </c>
      <c r="H76" s="69">
        <v>254942</v>
      </c>
    </row>
    <row r="77" spans="1:8" x14ac:dyDescent="0.2">
      <c r="A77" s="64" t="s">
        <v>182</v>
      </c>
      <c r="B77" s="69">
        <v>1085386</v>
      </c>
      <c r="C77" s="9"/>
      <c r="D77" s="64" t="s">
        <v>73</v>
      </c>
      <c r="E77" s="69">
        <v>627929</v>
      </c>
      <c r="F77" s="9"/>
      <c r="G77" s="64" t="s">
        <v>183</v>
      </c>
      <c r="H77" s="69">
        <v>1072419</v>
      </c>
    </row>
    <row r="78" spans="1:8" x14ac:dyDescent="0.2">
      <c r="A78" s="64" t="s">
        <v>184</v>
      </c>
      <c r="B78" s="69">
        <v>1382238</v>
      </c>
      <c r="C78" s="9"/>
      <c r="D78" s="64" t="s">
        <v>185</v>
      </c>
      <c r="E78" s="69">
        <v>2112982</v>
      </c>
      <c r="F78" s="9"/>
      <c r="G78" s="64" t="s">
        <v>186</v>
      </c>
      <c r="H78" s="69">
        <v>1664252</v>
      </c>
    </row>
    <row r="79" spans="1:8" x14ac:dyDescent="0.2">
      <c r="A79" s="64" t="s">
        <v>187</v>
      </c>
      <c r="B79" s="69">
        <v>1445645</v>
      </c>
      <c r="C79" s="9"/>
      <c r="D79" s="64" t="s">
        <v>188</v>
      </c>
      <c r="E79" s="69">
        <v>1873474</v>
      </c>
      <c r="F79" s="9"/>
      <c r="G79" s="64" t="s">
        <v>189</v>
      </c>
      <c r="H79" s="69">
        <v>1379964</v>
      </c>
    </row>
    <row r="80" spans="1:8" x14ac:dyDescent="0.2">
      <c r="A80" s="64" t="s">
        <v>190</v>
      </c>
      <c r="B80" s="69">
        <v>1134137</v>
      </c>
      <c r="C80" s="9"/>
      <c r="D80" s="64" t="s">
        <v>39</v>
      </c>
      <c r="E80" s="69">
        <v>431960</v>
      </c>
      <c r="F80" s="9"/>
      <c r="G80" s="64" t="s">
        <v>191</v>
      </c>
      <c r="H80" s="69">
        <v>1828594</v>
      </c>
    </row>
    <row r="81" spans="1:8" x14ac:dyDescent="0.2">
      <c r="A81" s="64" t="s">
        <v>192</v>
      </c>
      <c r="B81" s="69">
        <v>1256321</v>
      </c>
      <c r="C81" s="9"/>
      <c r="D81" s="64" t="s">
        <v>79</v>
      </c>
      <c r="E81" s="69">
        <v>1111986</v>
      </c>
      <c r="F81" s="9"/>
      <c r="G81" s="64" t="s">
        <v>193</v>
      </c>
      <c r="H81" s="69">
        <v>2379465</v>
      </c>
    </row>
    <row r="82" spans="1:8" x14ac:dyDescent="0.2">
      <c r="A82" s="64" t="s">
        <v>194</v>
      </c>
      <c r="B82" s="69">
        <v>2323412</v>
      </c>
      <c r="C82" s="9"/>
      <c r="D82" s="64" t="s">
        <v>51</v>
      </c>
      <c r="E82" s="69">
        <v>544716</v>
      </c>
      <c r="F82" s="9"/>
      <c r="G82" s="64" t="s">
        <v>195</v>
      </c>
      <c r="H82" s="69">
        <v>1192627</v>
      </c>
    </row>
    <row r="83" spans="1:8" x14ac:dyDescent="0.2">
      <c r="A83" s="64" t="s">
        <v>196</v>
      </c>
      <c r="B83" s="69">
        <v>1476859</v>
      </c>
      <c r="C83" s="9"/>
      <c r="D83" s="64" t="s">
        <v>197</v>
      </c>
      <c r="E83" s="69">
        <v>715932</v>
      </c>
      <c r="F83" s="9"/>
      <c r="G83" s="64" t="s">
        <v>50</v>
      </c>
      <c r="H83" s="69">
        <v>1034692</v>
      </c>
    </row>
    <row r="84" spans="1:8" x14ac:dyDescent="0.2">
      <c r="A84" s="64" t="s">
        <v>198</v>
      </c>
      <c r="B84" s="69">
        <v>3585793</v>
      </c>
      <c r="C84" s="9"/>
      <c r="D84" s="64" t="s">
        <v>141</v>
      </c>
      <c r="E84" s="69">
        <v>860940</v>
      </c>
      <c r="F84" s="9"/>
      <c r="G84" s="64" t="s">
        <v>199</v>
      </c>
      <c r="H84" s="69">
        <v>947358</v>
      </c>
    </row>
    <row r="85" spans="1:8" x14ac:dyDescent="0.2">
      <c r="A85" s="55"/>
      <c r="B85" s="66"/>
      <c r="C85" s="9"/>
      <c r="D85" s="64" t="s">
        <v>200</v>
      </c>
      <c r="E85" s="69">
        <v>1329429</v>
      </c>
      <c r="F85" s="9"/>
      <c r="G85" s="64" t="s">
        <v>201</v>
      </c>
      <c r="H85" s="69">
        <v>1228908</v>
      </c>
    </row>
    <row r="86" spans="1:8" x14ac:dyDescent="0.2">
      <c r="A86" s="55"/>
      <c r="B86" s="55"/>
      <c r="C86" s="9"/>
      <c r="D86" s="64" t="s">
        <v>47</v>
      </c>
      <c r="E86" s="69">
        <v>592865</v>
      </c>
      <c r="F86" s="9"/>
      <c r="G86" s="64" t="s">
        <v>173</v>
      </c>
      <c r="H86" s="69">
        <v>1132622</v>
      </c>
    </row>
    <row r="87" spans="1:8" x14ac:dyDescent="0.2">
      <c r="A87" s="55"/>
      <c r="B87" s="55"/>
      <c r="C87" s="9"/>
      <c r="D87" s="64" t="s">
        <v>202</v>
      </c>
      <c r="E87" s="69">
        <v>1277826</v>
      </c>
      <c r="F87" s="9"/>
      <c r="G87" s="64" t="s">
        <v>203</v>
      </c>
      <c r="H87" s="69">
        <v>1558263</v>
      </c>
    </row>
    <row r="88" spans="1:8" x14ac:dyDescent="0.2">
      <c r="A88" s="55"/>
      <c r="B88" s="55"/>
      <c r="C88" s="9"/>
      <c r="D88" s="64" t="s">
        <v>204</v>
      </c>
      <c r="E88" s="69">
        <v>1913921</v>
      </c>
      <c r="F88" s="9"/>
      <c r="G88" s="64" t="s">
        <v>48</v>
      </c>
      <c r="H88" s="69">
        <v>873220</v>
      </c>
    </row>
    <row r="89" spans="1:8" x14ac:dyDescent="0.2">
      <c r="A89" s="55"/>
      <c r="B89" s="55"/>
      <c r="C89" s="9"/>
      <c r="D89" s="64" t="s">
        <v>205</v>
      </c>
      <c r="E89" s="69">
        <v>2165306</v>
      </c>
      <c r="F89" s="9"/>
      <c r="G89" s="64" t="s">
        <v>45</v>
      </c>
      <c r="H89" s="69">
        <v>897183</v>
      </c>
    </row>
    <row r="90" spans="1:8" x14ac:dyDescent="0.2">
      <c r="A90" s="55"/>
      <c r="B90" s="55"/>
      <c r="C90" s="9"/>
      <c r="D90" s="64" t="s">
        <v>206</v>
      </c>
      <c r="E90" s="69">
        <v>1832735</v>
      </c>
      <c r="F90" s="9"/>
      <c r="G90" s="64" t="s">
        <v>49</v>
      </c>
      <c r="H90" s="69">
        <v>995379</v>
      </c>
    </row>
    <row r="91" spans="1:8" x14ac:dyDescent="0.2">
      <c r="A91" s="55"/>
      <c r="B91" s="55"/>
      <c r="C91" s="9"/>
      <c r="D91" s="64" t="s">
        <v>207</v>
      </c>
      <c r="E91" s="69">
        <v>2705878</v>
      </c>
      <c r="F91" s="9"/>
      <c r="G91" s="64" t="s">
        <v>119</v>
      </c>
      <c r="H91" s="69">
        <v>1215382</v>
      </c>
    </row>
    <row r="92" spans="1:8" x14ac:dyDescent="0.2">
      <c r="A92" s="55"/>
      <c r="B92" s="55"/>
      <c r="C92" s="9"/>
      <c r="D92" s="64" t="s">
        <v>208</v>
      </c>
      <c r="E92" s="69">
        <v>2331096</v>
      </c>
      <c r="F92" s="9"/>
      <c r="G92" s="64" t="s">
        <v>209</v>
      </c>
      <c r="H92" s="69">
        <v>1012081</v>
      </c>
    </row>
    <row r="93" spans="1:8" x14ac:dyDescent="0.2">
      <c r="A93" s="55"/>
      <c r="B93" s="55"/>
      <c r="C93" s="9"/>
      <c r="D93" s="64" t="s">
        <v>210</v>
      </c>
      <c r="E93" s="69">
        <v>1528939</v>
      </c>
      <c r="F93" s="9"/>
      <c r="G93" s="64" t="s">
        <v>211</v>
      </c>
      <c r="H93" s="69">
        <v>2763194</v>
      </c>
    </row>
    <row r="94" spans="1:8" x14ac:dyDescent="0.2">
      <c r="A94" s="55"/>
      <c r="B94" s="55"/>
      <c r="C94" s="9"/>
      <c r="D94" s="64" t="s">
        <v>212</v>
      </c>
      <c r="E94" s="69">
        <v>1836550</v>
      </c>
      <c r="F94" s="9"/>
      <c r="G94" s="64" t="s">
        <v>36</v>
      </c>
      <c r="H94" s="69">
        <v>1355405</v>
      </c>
    </row>
    <row r="95" spans="1:8" x14ac:dyDescent="0.2">
      <c r="A95" s="55"/>
      <c r="B95" s="55"/>
      <c r="C95" s="9"/>
      <c r="D95" s="64" t="s">
        <v>65</v>
      </c>
      <c r="E95" s="69">
        <v>4985344</v>
      </c>
      <c r="F95" s="9"/>
      <c r="G95" s="64"/>
      <c r="H95" s="64"/>
    </row>
    <row r="96" spans="1:8" x14ac:dyDescent="0.2">
      <c r="A96" s="55"/>
      <c r="B96" s="55"/>
      <c r="C96" s="9"/>
      <c r="D96" s="55"/>
      <c r="E96" s="64"/>
      <c r="F96" s="9"/>
      <c r="G96" s="64"/>
      <c r="H96" s="64"/>
    </row>
    <row r="97" spans="1:8" x14ac:dyDescent="0.2">
      <c r="A97" s="64" t="s">
        <v>32</v>
      </c>
      <c r="B97" s="69">
        <f>SUM(B75:B96)</f>
        <v>24556245</v>
      </c>
      <c r="C97" s="8"/>
      <c r="D97" s="64" t="s">
        <v>32</v>
      </c>
      <c r="E97" s="69">
        <f>SUM(E75:E96)</f>
        <v>36666626</v>
      </c>
      <c r="F97" s="9"/>
      <c r="G97" s="64" t="s">
        <v>32</v>
      </c>
      <c r="H97" s="69">
        <f>SUM(H75:H96)</f>
        <v>28970061</v>
      </c>
    </row>
    <row r="100" spans="1:8" x14ac:dyDescent="0.2">
      <c r="D100" s="111" t="str">
        <f>A2</f>
        <v>ENERO - MARZO 2018</v>
      </c>
      <c r="E100" s="111"/>
    </row>
    <row r="101" spans="1:8" x14ac:dyDescent="0.2">
      <c r="D101" s="70"/>
      <c r="E101" s="70"/>
    </row>
    <row r="102" spans="1:8" x14ac:dyDescent="0.2">
      <c r="D102" s="71" t="s">
        <v>213</v>
      </c>
      <c r="E102" s="72">
        <f>B30+E30+H30+B48+E48+H48+B72+E72+H72+B97+E97+H97</f>
        <v>398466989</v>
      </c>
    </row>
    <row r="104" spans="1:8" ht="30.75" customHeight="1" x14ac:dyDescent="0.2">
      <c r="A104" s="112" t="str">
        <f>'POR TIPO'!A22</f>
        <v>* El total contempla el rubro de beneficiados por la cancelación de doble pago de la correspondencia Pantitlán, el cual asciende a 13,397,410</v>
      </c>
      <c r="B104" s="112"/>
      <c r="C104" s="112"/>
      <c r="D104" s="112"/>
      <c r="E104" s="112"/>
      <c r="F104" s="112"/>
      <c r="G104" s="112"/>
      <c r="H104" s="112"/>
    </row>
  </sheetData>
  <mergeCells count="16">
    <mergeCell ref="A104:H104"/>
    <mergeCell ref="A34:B34"/>
    <mergeCell ref="D34:E34"/>
    <mergeCell ref="G34:H34"/>
    <mergeCell ref="A4:B4"/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8"/>
  <sheetViews>
    <sheetView workbookViewId="0">
      <selection activeCell="G18" sqref="G18"/>
    </sheetView>
  </sheetViews>
  <sheetFormatPr baseColWidth="10" defaultRowHeight="15" x14ac:dyDescent="0.25"/>
  <cols>
    <col min="1" max="1" width="11.42578125" style="80"/>
    <col min="2" max="2" width="13.7109375" style="80" bestFit="1" customWidth="1"/>
    <col min="3" max="3" width="19.140625" style="80" customWidth="1"/>
    <col min="4" max="6" width="11.42578125" style="80"/>
    <col min="7" max="7" width="16.85546875" style="81" bestFit="1" customWidth="1"/>
    <col min="8" max="8" width="11.42578125" style="80"/>
    <col min="9" max="9" width="6.7109375" style="80" customWidth="1"/>
    <col min="10" max="10" width="6.28515625" style="82" customWidth="1"/>
    <col min="11" max="11" width="20.85546875" style="80" bestFit="1" customWidth="1"/>
    <col min="12" max="16384" width="11.42578125" style="80"/>
  </cols>
  <sheetData>
    <row r="1" spans="2:12" x14ac:dyDescent="0.25">
      <c r="B1" s="80" t="s">
        <v>279</v>
      </c>
    </row>
    <row r="2" spans="2:12" x14ac:dyDescent="0.25">
      <c r="C2" s="80" t="s">
        <v>270</v>
      </c>
      <c r="G2" s="81" t="s">
        <v>274</v>
      </c>
    </row>
    <row r="3" spans="2:12" x14ac:dyDescent="0.25">
      <c r="C3" s="80" t="s">
        <v>257</v>
      </c>
      <c r="G3" s="83">
        <f>(((G9/3)/226.488)/1000)</f>
        <v>302.72087441568499</v>
      </c>
      <c r="I3" s="80" t="s">
        <v>275</v>
      </c>
      <c r="J3" s="82" t="s">
        <v>276</v>
      </c>
      <c r="K3" s="80" t="s">
        <v>283</v>
      </c>
      <c r="L3" s="80" t="s">
        <v>284</v>
      </c>
    </row>
    <row r="4" spans="2:12" x14ac:dyDescent="0.25">
      <c r="B4" s="84"/>
      <c r="C4" s="85"/>
      <c r="D4" s="86">
        <f>(C9+B9+B4+C4)/4</f>
        <v>0.24657499999999999</v>
      </c>
      <c r="I4" s="80">
        <v>3</v>
      </c>
      <c r="J4" s="82" t="s">
        <v>57</v>
      </c>
      <c r="K4" s="80">
        <v>9978267</v>
      </c>
      <c r="L4" s="87">
        <v>124477</v>
      </c>
    </row>
    <row r="5" spans="2:12" x14ac:dyDescent="0.25">
      <c r="B5" s="84"/>
      <c r="C5" s="85"/>
      <c r="D5" s="86">
        <f>(C10+B10+B5+C5)/4</f>
        <v>0.23765</v>
      </c>
      <c r="G5" s="81" t="s">
        <v>227</v>
      </c>
      <c r="I5" s="80" t="s">
        <v>59</v>
      </c>
      <c r="J5" s="82" t="s">
        <v>60</v>
      </c>
      <c r="K5" s="80">
        <v>9943697</v>
      </c>
      <c r="L5" s="87">
        <v>122560</v>
      </c>
    </row>
    <row r="6" spans="2:12" x14ac:dyDescent="0.25">
      <c r="B6" s="84"/>
      <c r="C6" s="85"/>
      <c r="D6" s="86">
        <f>(C11+B11+B6+C6)/4</f>
        <v>0.23630000000000001</v>
      </c>
      <c r="G6" s="88">
        <v>72007742.990042493</v>
      </c>
      <c r="H6" s="80" t="s">
        <v>288</v>
      </c>
      <c r="I6" s="80">
        <v>2</v>
      </c>
      <c r="J6" s="82" t="s">
        <v>89</v>
      </c>
      <c r="K6" s="80">
        <v>9858781</v>
      </c>
      <c r="L6" s="87">
        <v>121809</v>
      </c>
    </row>
    <row r="7" spans="2:12" x14ac:dyDescent="0.25">
      <c r="B7" s="80" t="s">
        <v>271</v>
      </c>
      <c r="C7" s="80" t="s">
        <v>282</v>
      </c>
      <c r="D7" s="80" t="s">
        <v>272</v>
      </c>
      <c r="G7" s="88">
        <v>64074589.427359</v>
      </c>
      <c r="H7" s="80" t="s">
        <v>289</v>
      </c>
      <c r="I7" s="80">
        <v>5</v>
      </c>
      <c r="J7" s="82" t="s">
        <v>60</v>
      </c>
      <c r="K7" s="80">
        <v>8876351</v>
      </c>
      <c r="L7" s="87">
        <v>115094</v>
      </c>
    </row>
    <row r="8" spans="2:12" x14ac:dyDescent="0.25">
      <c r="G8" s="88">
        <v>69605603.796577498</v>
      </c>
      <c r="H8" s="80" t="s">
        <v>290</v>
      </c>
      <c r="I8" s="80">
        <v>8</v>
      </c>
      <c r="J8" s="82" t="s">
        <v>62</v>
      </c>
      <c r="K8" s="80">
        <v>7539182</v>
      </c>
      <c r="L8" s="87">
        <v>96600</v>
      </c>
    </row>
    <row r="9" spans="2:12" x14ac:dyDescent="0.25">
      <c r="B9" s="84"/>
      <c r="C9" s="84">
        <v>0.98629999999999995</v>
      </c>
      <c r="G9" s="88">
        <f>SUM(G6:G8)</f>
        <v>205687936.21397901</v>
      </c>
      <c r="I9" s="80">
        <v>9</v>
      </c>
      <c r="J9" s="82" t="s">
        <v>60</v>
      </c>
      <c r="K9" s="80">
        <v>7602903</v>
      </c>
      <c r="L9" s="87">
        <v>96535</v>
      </c>
    </row>
    <row r="10" spans="2:12" x14ac:dyDescent="0.25">
      <c r="B10" s="84"/>
      <c r="C10" s="84">
        <v>0.9506</v>
      </c>
      <c r="I10" s="80">
        <v>3</v>
      </c>
      <c r="J10" s="82" t="s">
        <v>61</v>
      </c>
      <c r="K10" s="80">
        <v>6698983</v>
      </c>
      <c r="L10" s="87">
        <v>90322</v>
      </c>
    </row>
    <row r="11" spans="2:12" x14ac:dyDescent="0.25">
      <c r="B11" s="84"/>
      <c r="C11" s="84">
        <v>0.94520000000000004</v>
      </c>
      <c r="G11" s="89"/>
      <c r="I11" s="80">
        <v>2</v>
      </c>
      <c r="J11" s="82" t="s">
        <v>58</v>
      </c>
      <c r="K11" s="80">
        <v>7168442</v>
      </c>
      <c r="L11" s="87">
        <v>89926</v>
      </c>
    </row>
    <row r="12" spans="2:12" x14ac:dyDescent="0.25">
      <c r="B12" s="80" t="s">
        <v>280</v>
      </c>
      <c r="C12" s="80" t="s">
        <v>281</v>
      </c>
      <c r="I12" s="80">
        <v>1</v>
      </c>
      <c r="J12" s="82" t="s">
        <v>64</v>
      </c>
      <c r="K12" s="80">
        <v>6258620</v>
      </c>
      <c r="L12" s="87">
        <v>77919</v>
      </c>
    </row>
    <row r="13" spans="2:12" x14ac:dyDescent="0.25">
      <c r="I13" s="80">
        <v>2</v>
      </c>
      <c r="J13" s="82" t="s">
        <v>63</v>
      </c>
      <c r="K13" s="80">
        <v>6270433</v>
      </c>
      <c r="L13" s="87">
        <v>71616</v>
      </c>
    </row>
    <row r="14" spans="2:12" x14ac:dyDescent="0.25">
      <c r="I14" s="80" t="s">
        <v>38</v>
      </c>
      <c r="J14" s="82" t="s">
        <v>68</v>
      </c>
      <c r="K14" s="80">
        <v>5355467</v>
      </c>
      <c r="L14" s="87">
        <v>68018</v>
      </c>
    </row>
    <row r="15" spans="2:12" x14ac:dyDescent="0.25">
      <c r="I15" s="80" t="s">
        <v>38</v>
      </c>
      <c r="J15" s="82" t="s">
        <v>65</v>
      </c>
      <c r="K15" s="80">
        <v>4985344</v>
      </c>
      <c r="L15" s="87">
        <v>62513</v>
      </c>
    </row>
    <row r="16" spans="2:12" x14ac:dyDescent="0.25">
      <c r="I16" s="80">
        <v>1</v>
      </c>
      <c r="J16" s="82" t="s">
        <v>69</v>
      </c>
      <c r="K16" s="80">
        <v>4667608</v>
      </c>
      <c r="L16" s="87">
        <v>62493</v>
      </c>
    </row>
    <row r="17" spans="7:12" x14ac:dyDescent="0.25">
      <c r="I17" s="80">
        <v>1</v>
      </c>
      <c r="J17" s="82" t="s">
        <v>71</v>
      </c>
      <c r="K17" s="80">
        <v>4820064</v>
      </c>
      <c r="L17" s="87">
        <v>58352</v>
      </c>
    </row>
    <row r="18" spans="7:12" x14ac:dyDescent="0.25">
      <c r="I18" s="80">
        <v>1</v>
      </c>
      <c r="J18" s="82" t="s">
        <v>67</v>
      </c>
      <c r="K18" s="80">
        <v>4522517</v>
      </c>
      <c r="L18" s="87">
        <v>56347</v>
      </c>
    </row>
    <row r="19" spans="7:12" x14ac:dyDescent="0.25">
      <c r="I19" s="80">
        <v>9</v>
      </c>
      <c r="J19" s="82" t="s">
        <v>66</v>
      </c>
      <c r="K19" s="80">
        <v>4349356</v>
      </c>
      <c r="L19" s="87">
        <v>55364</v>
      </c>
    </row>
    <row r="20" spans="7:12" x14ac:dyDescent="0.25">
      <c r="G20" s="90"/>
      <c r="I20" s="80">
        <v>12</v>
      </c>
      <c r="J20" s="82" t="s">
        <v>180</v>
      </c>
      <c r="K20" s="80">
        <v>4184111</v>
      </c>
      <c r="L20" s="87">
        <v>54812</v>
      </c>
    </row>
    <row r="21" spans="7:12" x14ac:dyDescent="0.25">
      <c r="G21" s="90"/>
      <c r="I21" s="80">
        <v>7</v>
      </c>
      <c r="J21" s="82" t="s">
        <v>171</v>
      </c>
      <c r="K21" s="80">
        <v>3941094</v>
      </c>
      <c r="L21" s="87">
        <v>53987</v>
      </c>
    </row>
    <row r="22" spans="7:12" x14ac:dyDescent="0.25">
      <c r="G22" s="90"/>
      <c r="I22" s="80">
        <v>9</v>
      </c>
      <c r="J22" s="82" t="s">
        <v>164</v>
      </c>
      <c r="K22" s="80">
        <v>3691659</v>
      </c>
      <c r="L22" s="87">
        <v>49549</v>
      </c>
    </row>
    <row r="23" spans="7:12" x14ac:dyDescent="0.25">
      <c r="G23" s="91"/>
      <c r="I23" s="80">
        <v>3</v>
      </c>
      <c r="J23" s="82" t="s">
        <v>72</v>
      </c>
      <c r="K23" s="80">
        <v>3664578</v>
      </c>
      <c r="L23" s="87">
        <v>48885</v>
      </c>
    </row>
    <row r="24" spans="7:12" x14ac:dyDescent="0.25">
      <c r="G24" s="91"/>
      <c r="I24" s="80">
        <v>1</v>
      </c>
      <c r="J24" s="82" t="s">
        <v>70</v>
      </c>
      <c r="K24" s="80">
        <v>4254102</v>
      </c>
      <c r="L24" s="87">
        <v>46329</v>
      </c>
    </row>
    <row r="25" spans="7:12" x14ac:dyDescent="0.25">
      <c r="G25" s="91"/>
      <c r="I25" s="80" t="s">
        <v>59</v>
      </c>
      <c r="J25" s="82" t="s">
        <v>198</v>
      </c>
      <c r="K25" s="80">
        <v>3585793</v>
      </c>
      <c r="L25" s="87">
        <v>46319</v>
      </c>
    </row>
    <row r="26" spans="7:12" x14ac:dyDescent="0.25">
      <c r="G26" s="91"/>
      <c r="I26" s="80">
        <v>1</v>
      </c>
      <c r="J26" s="82" t="s">
        <v>60</v>
      </c>
      <c r="K26" s="80">
        <v>3741867</v>
      </c>
      <c r="L26" s="87">
        <v>46068</v>
      </c>
    </row>
    <row r="27" spans="7:12" x14ac:dyDescent="0.25">
      <c r="G27" s="91"/>
      <c r="I27" s="80">
        <v>7</v>
      </c>
      <c r="J27" s="82" t="s">
        <v>127</v>
      </c>
      <c r="K27" s="80">
        <v>3228214</v>
      </c>
      <c r="L27" s="87">
        <v>42716</v>
      </c>
    </row>
    <row r="28" spans="7:12" x14ac:dyDescent="0.25">
      <c r="I28" s="80">
        <v>3</v>
      </c>
      <c r="J28" s="82" t="s">
        <v>35</v>
      </c>
      <c r="K28" s="80">
        <v>3315282</v>
      </c>
      <c r="L28" s="87">
        <v>42540</v>
      </c>
    </row>
    <row r="29" spans="7:12" x14ac:dyDescent="0.25">
      <c r="I29" s="80">
        <v>3</v>
      </c>
      <c r="J29" s="82" t="s">
        <v>277</v>
      </c>
      <c r="K29" s="80">
        <v>3302947</v>
      </c>
      <c r="L29" s="87">
        <v>41534</v>
      </c>
    </row>
    <row r="30" spans="7:12" x14ac:dyDescent="0.25">
      <c r="I30" s="80">
        <v>2</v>
      </c>
      <c r="J30" s="82" t="s">
        <v>95</v>
      </c>
      <c r="K30" s="80">
        <v>3129618</v>
      </c>
      <c r="L30" s="87">
        <v>41396</v>
      </c>
    </row>
    <row r="31" spans="7:12" x14ac:dyDescent="0.25">
      <c r="I31" s="80">
        <v>7</v>
      </c>
      <c r="J31" s="82" t="s">
        <v>158</v>
      </c>
      <c r="K31" s="80">
        <v>2858544</v>
      </c>
      <c r="L31" s="87">
        <v>40497</v>
      </c>
    </row>
    <row r="32" spans="7:12" x14ac:dyDescent="0.25">
      <c r="I32" s="80">
        <v>3</v>
      </c>
      <c r="J32" s="82" t="s">
        <v>110</v>
      </c>
      <c r="K32" s="80">
        <v>2984660</v>
      </c>
      <c r="L32" s="87">
        <v>38504</v>
      </c>
    </row>
    <row r="33" spans="9:12" x14ac:dyDescent="0.25">
      <c r="I33" s="80">
        <v>12</v>
      </c>
      <c r="J33" s="82" t="s">
        <v>211</v>
      </c>
      <c r="K33" s="80">
        <v>2763194</v>
      </c>
      <c r="L33" s="87">
        <v>37946</v>
      </c>
    </row>
    <row r="34" spans="9:12" x14ac:dyDescent="0.25">
      <c r="I34" s="80">
        <v>9</v>
      </c>
      <c r="J34" s="82" t="s">
        <v>148</v>
      </c>
      <c r="K34" s="80">
        <v>2975222</v>
      </c>
      <c r="L34" s="87">
        <v>37811</v>
      </c>
    </row>
    <row r="35" spans="9:12" x14ac:dyDescent="0.25">
      <c r="I35" s="80">
        <v>2</v>
      </c>
      <c r="J35" s="82" t="s">
        <v>91</v>
      </c>
      <c r="K35" s="80">
        <v>3053398</v>
      </c>
      <c r="L35" s="87">
        <v>37550</v>
      </c>
    </row>
    <row r="36" spans="9:12" x14ac:dyDescent="0.25">
      <c r="I36" s="80">
        <v>1</v>
      </c>
      <c r="J36" s="82" t="s">
        <v>75</v>
      </c>
      <c r="K36" s="80">
        <v>3073910</v>
      </c>
      <c r="L36" s="87">
        <v>36605</v>
      </c>
    </row>
    <row r="37" spans="9:12" x14ac:dyDescent="0.25">
      <c r="I37" s="80">
        <v>1</v>
      </c>
      <c r="J37" s="82" t="s">
        <v>66</v>
      </c>
      <c r="K37" s="80">
        <v>3023964</v>
      </c>
      <c r="L37" s="87">
        <v>36362</v>
      </c>
    </row>
    <row r="38" spans="9:12" x14ac:dyDescent="0.25">
      <c r="I38" s="80">
        <v>1</v>
      </c>
      <c r="J38" s="82" t="s">
        <v>85</v>
      </c>
      <c r="K38" s="80">
        <v>2615420</v>
      </c>
      <c r="L38" s="87">
        <v>36078</v>
      </c>
    </row>
    <row r="39" spans="9:12" x14ac:dyDescent="0.25">
      <c r="I39" s="80">
        <v>5</v>
      </c>
      <c r="J39" s="82" t="s">
        <v>126</v>
      </c>
      <c r="K39" s="80">
        <v>2822774</v>
      </c>
      <c r="L39" s="87">
        <v>35983</v>
      </c>
    </row>
    <row r="40" spans="9:12" x14ac:dyDescent="0.25">
      <c r="I40" s="80">
        <v>3</v>
      </c>
      <c r="J40" s="82" t="s">
        <v>116</v>
      </c>
      <c r="K40" s="80">
        <v>2719418</v>
      </c>
      <c r="L40" s="87">
        <v>35953</v>
      </c>
    </row>
    <row r="41" spans="9:12" x14ac:dyDescent="0.25">
      <c r="I41" s="80">
        <v>7</v>
      </c>
      <c r="J41" s="82" t="s">
        <v>159</v>
      </c>
      <c r="K41" s="80">
        <v>2650437</v>
      </c>
      <c r="L41" s="87">
        <v>35054</v>
      </c>
    </row>
    <row r="42" spans="9:12" x14ac:dyDescent="0.25">
      <c r="I42" s="80">
        <v>6</v>
      </c>
      <c r="J42" s="82" t="s">
        <v>140</v>
      </c>
      <c r="K42" s="80">
        <v>2517206</v>
      </c>
      <c r="L42" s="87">
        <v>33918</v>
      </c>
    </row>
    <row r="43" spans="9:12" x14ac:dyDescent="0.25">
      <c r="I43" s="80">
        <v>2</v>
      </c>
      <c r="J43" s="82" t="s">
        <v>97</v>
      </c>
      <c r="K43" s="80">
        <v>2628358</v>
      </c>
      <c r="L43" s="87">
        <v>33637</v>
      </c>
    </row>
    <row r="44" spans="9:12" x14ac:dyDescent="0.25">
      <c r="I44" s="80" t="s">
        <v>38</v>
      </c>
      <c r="J44" s="82" t="s">
        <v>207</v>
      </c>
      <c r="K44" s="80">
        <v>2705878</v>
      </c>
      <c r="L44" s="87">
        <v>33289</v>
      </c>
    </row>
    <row r="45" spans="9:12" x14ac:dyDescent="0.25">
      <c r="I45" s="80">
        <v>2</v>
      </c>
      <c r="J45" s="82" t="s">
        <v>107</v>
      </c>
      <c r="K45" s="80">
        <v>2552034</v>
      </c>
      <c r="L45" s="87">
        <v>33098</v>
      </c>
    </row>
    <row r="46" spans="9:12" x14ac:dyDescent="0.25">
      <c r="I46" s="80">
        <v>1</v>
      </c>
      <c r="J46" s="82" t="s">
        <v>79</v>
      </c>
      <c r="K46" s="80">
        <v>2748976</v>
      </c>
      <c r="L46" s="87">
        <v>32403</v>
      </c>
    </row>
    <row r="47" spans="9:12" x14ac:dyDescent="0.25">
      <c r="I47" s="80">
        <v>2</v>
      </c>
      <c r="J47" s="82" t="s">
        <v>44</v>
      </c>
      <c r="K47" s="80">
        <v>2599178</v>
      </c>
      <c r="L47" s="87">
        <v>32328</v>
      </c>
    </row>
    <row r="48" spans="9:12" x14ac:dyDescent="0.25">
      <c r="I48" s="80">
        <v>2</v>
      </c>
      <c r="J48" s="82" t="s">
        <v>98</v>
      </c>
      <c r="K48" s="80">
        <v>2474097</v>
      </c>
      <c r="L48" s="87">
        <v>31464</v>
      </c>
    </row>
    <row r="49" spans="9:12" x14ac:dyDescent="0.25">
      <c r="I49" s="80">
        <v>2</v>
      </c>
      <c r="J49" s="82" t="s">
        <v>99</v>
      </c>
      <c r="K49" s="80">
        <v>2844839</v>
      </c>
      <c r="L49" s="87">
        <v>31456</v>
      </c>
    </row>
    <row r="50" spans="9:12" x14ac:dyDescent="0.25">
      <c r="I50" s="80">
        <v>2</v>
      </c>
      <c r="J50" s="82" t="s">
        <v>100</v>
      </c>
      <c r="K50" s="80">
        <v>2627615</v>
      </c>
      <c r="L50" s="87">
        <v>31338</v>
      </c>
    </row>
    <row r="51" spans="9:12" x14ac:dyDescent="0.25">
      <c r="I51" s="80">
        <v>1</v>
      </c>
      <c r="J51" s="82" t="s">
        <v>80</v>
      </c>
      <c r="K51" s="80">
        <v>2713285</v>
      </c>
      <c r="L51" s="87">
        <v>31035</v>
      </c>
    </row>
    <row r="52" spans="9:12" x14ac:dyDescent="0.25">
      <c r="I52" s="80">
        <v>12</v>
      </c>
      <c r="J52" s="82" t="s">
        <v>193</v>
      </c>
      <c r="K52" s="80">
        <v>2379465</v>
      </c>
      <c r="L52" s="87">
        <v>29895</v>
      </c>
    </row>
    <row r="53" spans="9:12" x14ac:dyDescent="0.25">
      <c r="I53" s="80" t="s">
        <v>38</v>
      </c>
      <c r="J53" s="82" t="s">
        <v>278</v>
      </c>
      <c r="K53" s="80">
        <v>2331096</v>
      </c>
      <c r="L53" s="87">
        <v>29844</v>
      </c>
    </row>
    <row r="54" spans="9:12" x14ac:dyDescent="0.25">
      <c r="I54" s="80">
        <v>8</v>
      </c>
      <c r="J54" s="82" t="s">
        <v>150</v>
      </c>
      <c r="K54" s="80">
        <v>2477538</v>
      </c>
      <c r="L54" s="87">
        <v>29434</v>
      </c>
    </row>
    <row r="55" spans="9:12" x14ac:dyDescent="0.25">
      <c r="I55" s="80">
        <v>3</v>
      </c>
      <c r="J55" s="82" t="s">
        <v>120</v>
      </c>
      <c r="K55" s="80">
        <v>2251605</v>
      </c>
      <c r="L55" s="87">
        <v>29141</v>
      </c>
    </row>
    <row r="56" spans="9:12" x14ac:dyDescent="0.25">
      <c r="I56" s="80">
        <v>6</v>
      </c>
      <c r="J56" s="82" t="s">
        <v>132</v>
      </c>
      <c r="K56" s="80">
        <v>2069677</v>
      </c>
      <c r="L56" s="87">
        <v>29002</v>
      </c>
    </row>
    <row r="57" spans="9:12" x14ac:dyDescent="0.25">
      <c r="I57" s="80">
        <v>8</v>
      </c>
      <c r="J57" s="82" t="s">
        <v>176</v>
      </c>
      <c r="K57" s="80">
        <v>2268434</v>
      </c>
      <c r="L57" s="87">
        <v>28881</v>
      </c>
    </row>
    <row r="58" spans="9:12" x14ac:dyDescent="0.25">
      <c r="I58" s="80">
        <v>7</v>
      </c>
      <c r="J58" s="82" t="s">
        <v>156</v>
      </c>
      <c r="K58" s="80">
        <v>2093587</v>
      </c>
      <c r="L58" s="87">
        <v>28707</v>
      </c>
    </row>
    <row r="59" spans="9:12" x14ac:dyDescent="0.25">
      <c r="I59" s="80">
        <v>3</v>
      </c>
      <c r="J59" s="82" t="s">
        <v>119</v>
      </c>
      <c r="K59" s="80">
        <v>2207956</v>
      </c>
      <c r="L59" s="87">
        <v>28358</v>
      </c>
    </row>
    <row r="60" spans="9:12" x14ac:dyDescent="0.25">
      <c r="I60" s="80">
        <v>2</v>
      </c>
      <c r="J60" s="82" t="s">
        <v>96</v>
      </c>
      <c r="K60" s="80">
        <v>2202890</v>
      </c>
      <c r="L60" s="87">
        <v>28266</v>
      </c>
    </row>
    <row r="61" spans="9:12" x14ac:dyDescent="0.25">
      <c r="I61" s="80" t="s">
        <v>59</v>
      </c>
      <c r="J61" s="82" t="s">
        <v>194</v>
      </c>
      <c r="K61" s="80">
        <v>2323412</v>
      </c>
      <c r="L61" s="87">
        <v>28078</v>
      </c>
    </row>
    <row r="62" spans="9:12" x14ac:dyDescent="0.25">
      <c r="I62" s="80">
        <v>2</v>
      </c>
      <c r="J62" s="82" t="s">
        <v>105</v>
      </c>
      <c r="K62" s="80">
        <v>2189643</v>
      </c>
      <c r="L62" s="87">
        <v>27958</v>
      </c>
    </row>
    <row r="63" spans="9:12" x14ac:dyDescent="0.25">
      <c r="I63" s="80">
        <v>3</v>
      </c>
      <c r="J63" s="82" t="s">
        <v>114</v>
      </c>
      <c r="K63" s="80">
        <v>1998336</v>
      </c>
      <c r="L63" s="87">
        <v>27624</v>
      </c>
    </row>
    <row r="64" spans="9:12" x14ac:dyDescent="0.25">
      <c r="I64" s="80">
        <v>1</v>
      </c>
      <c r="J64" s="82" t="s">
        <v>81</v>
      </c>
      <c r="K64" s="80">
        <v>2053743</v>
      </c>
      <c r="L64" s="87">
        <v>27084</v>
      </c>
    </row>
    <row r="65" spans="9:12" x14ac:dyDescent="0.25">
      <c r="I65" s="80">
        <v>8</v>
      </c>
      <c r="J65" s="82" t="s">
        <v>172</v>
      </c>
      <c r="K65" s="80">
        <v>2101615</v>
      </c>
      <c r="L65" s="87">
        <v>26847</v>
      </c>
    </row>
    <row r="66" spans="9:12" x14ac:dyDescent="0.25">
      <c r="I66" s="80" t="s">
        <v>38</v>
      </c>
      <c r="J66" s="82" t="s">
        <v>205</v>
      </c>
      <c r="K66" s="80">
        <v>2165306</v>
      </c>
      <c r="L66" s="87">
        <v>26780</v>
      </c>
    </row>
    <row r="67" spans="9:12" x14ac:dyDescent="0.25">
      <c r="I67" s="80">
        <v>3</v>
      </c>
      <c r="J67" s="82" t="s">
        <v>113</v>
      </c>
      <c r="K67" s="80">
        <v>1908320</v>
      </c>
      <c r="L67" s="87">
        <v>26694</v>
      </c>
    </row>
    <row r="68" spans="9:12" x14ac:dyDescent="0.25">
      <c r="I68" s="80">
        <v>8</v>
      </c>
      <c r="J68" s="82" t="s">
        <v>163</v>
      </c>
      <c r="K68" s="80">
        <v>2020311</v>
      </c>
      <c r="L68" s="87">
        <v>26673</v>
      </c>
    </row>
    <row r="69" spans="9:12" x14ac:dyDescent="0.25">
      <c r="I69" s="80">
        <v>2</v>
      </c>
      <c r="J69" s="82" t="s">
        <v>106</v>
      </c>
      <c r="K69" s="80">
        <v>2126694</v>
      </c>
      <c r="L69" s="87">
        <v>26335</v>
      </c>
    </row>
    <row r="70" spans="9:12" x14ac:dyDescent="0.25">
      <c r="I70" s="80">
        <v>1</v>
      </c>
      <c r="J70" s="82" t="s">
        <v>78</v>
      </c>
      <c r="K70" s="80">
        <v>2105378</v>
      </c>
      <c r="L70" s="87">
        <v>26128</v>
      </c>
    </row>
    <row r="71" spans="9:12" x14ac:dyDescent="0.25">
      <c r="I71" s="80">
        <v>4</v>
      </c>
      <c r="J71" s="82" t="s">
        <v>140</v>
      </c>
      <c r="K71" s="80">
        <v>2033380</v>
      </c>
      <c r="L71" s="87">
        <v>26091</v>
      </c>
    </row>
    <row r="72" spans="9:12" x14ac:dyDescent="0.25">
      <c r="I72" s="80">
        <v>2</v>
      </c>
      <c r="J72" s="82" t="s">
        <v>102</v>
      </c>
      <c r="K72" s="80">
        <v>1998424</v>
      </c>
      <c r="L72" s="87">
        <v>25830</v>
      </c>
    </row>
    <row r="73" spans="9:12" x14ac:dyDescent="0.25">
      <c r="I73" s="80">
        <v>7</v>
      </c>
      <c r="J73" s="82" t="s">
        <v>36</v>
      </c>
      <c r="K73" s="80">
        <v>2085599</v>
      </c>
      <c r="L73" s="87">
        <v>25784</v>
      </c>
    </row>
    <row r="74" spans="9:12" x14ac:dyDescent="0.25">
      <c r="I74" s="80">
        <v>2</v>
      </c>
      <c r="J74" s="82" t="s">
        <v>103</v>
      </c>
      <c r="K74" s="80">
        <v>1924164</v>
      </c>
      <c r="L74" s="87">
        <v>25002</v>
      </c>
    </row>
    <row r="75" spans="9:12" x14ac:dyDescent="0.25">
      <c r="I75" s="80">
        <v>3</v>
      </c>
      <c r="J75" s="82" t="s">
        <v>115</v>
      </c>
      <c r="K75" s="80">
        <v>1967249</v>
      </c>
      <c r="L75" s="87">
        <v>24848</v>
      </c>
    </row>
    <row r="76" spans="9:12" x14ac:dyDescent="0.25">
      <c r="I76" s="80">
        <v>3</v>
      </c>
      <c r="J76" s="82" t="s">
        <v>121</v>
      </c>
      <c r="K76" s="80">
        <v>1980028</v>
      </c>
      <c r="L76" s="87">
        <v>24682</v>
      </c>
    </row>
    <row r="77" spans="9:12" x14ac:dyDescent="0.25">
      <c r="I77" s="80">
        <v>5</v>
      </c>
      <c r="J77" s="82" t="s">
        <v>130</v>
      </c>
      <c r="K77" s="80">
        <v>2085871</v>
      </c>
      <c r="L77" s="87">
        <v>24539</v>
      </c>
    </row>
    <row r="78" spans="9:12" x14ac:dyDescent="0.25">
      <c r="I78" s="80" t="s">
        <v>38</v>
      </c>
      <c r="J78" s="82" t="s">
        <v>204</v>
      </c>
      <c r="K78" s="80">
        <v>1913921</v>
      </c>
      <c r="L78" s="87">
        <v>24261</v>
      </c>
    </row>
    <row r="79" spans="9:12" x14ac:dyDescent="0.25">
      <c r="I79" s="80">
        <v>2</v>
      </c>
      <c r="J79" s="82" t="s">
        <v>80</v>
      </c>
      <c r="K79" s="80">
        <v>2116924</v>
      </c>
      <c r="L79" s="87">
        <v>24067</v>
      </c>
    </row>
    <row r="80" spans="9:12" x14ac:dyDescent="0.25">
      <c r="I80" s="80">
        <v>1</v>
      </c>
      <c r="J80" s="82" t="s">
        <v>84</v>
      </c>
      <c r="K80" s="80">
        <v>1838677</v>
      </c>
      <c r="L80" s="87">
        <v>24016</v>
      </c>
    </row>
    <row r="81" spans="9:12" x14ac:dyDescent="0.25">
      <c r="I81" s="80">
        <v>8</v>
      </c>
      <c r="J81" s="82" t="s">
        <v>166</v>
      </c>
      <c r="K81" s="80">
        <v>1868106</v>
      </c>
      <c r="L81" s="87">
        <v>23963</v>
      </c>
    </row>
    <row r="82" spans="9:12" x14ac:dyDescent="0.25">
      <c r="I82" s="80">
        <v>1</v>
      </c>
      <c r="J82" s="82" t="s">
        <v>82</v>
      </c>
      <c r="K82" s="80">
        <v>1837193</v>
      </c>
      <c r="L82" s="87">
        <v>23683</v>
      </c>
    </row>
    <row r="83" spans="9:12" x14ac:dyDescent="0.25">
      <c r="I83" s="80" t="s">
        <v>38</v>
      </c>
      <c r="J83" s="82" t="s">
        <v>185</v>
      </c>
      <c r="K83" s="80">
        <v>2112982</v>
      </c>
      <c r="L83" s="87">
        <v>23344</v>
      </c>
    </row>
    <row r="84" spans="9:12" x14ac:dyDescent="0.25">
      <c r="I84" s="80">
        <v>1</v>
      </c>
      <c r="J84" s="82" t="s">
        <v>83</v>
      </c>
      <c r="K84" s="80">
        <v>1737729</v>
      </c>
      <c r="L84" s="87">
        <v>23057</v>
      </c>
    </row>
    <row r="85" spans="9:12" x14ac:dyDescent="0.25">
      <c r="I85" s="80" t="s">
        <v>38</v>
      </c>
      <c r="J85" s="82" t="s">
        <v>206</v>
      </c>
      <c r="K85" s="80">
        <v>1832735</v>
      </c>
      <c r="L85" s="87">
        <v>23030</v>
      </c>
    </row>
    <row r="86" spans="9:12" x14ac:dyDescent="0.25">
      <c r="I86" s="80">
        <v>1</v>
      </c>
      <c r="J86" s="82" t="s">
        <v>46</v>
      </c>
      <c r="K86" s="80">
        <v>2082166</v>
      </c>
      <c r="L86" s="87">
        <v>23025</v>
      </c>
    </row>
    <row r="87" spans="9:12" x14ac:dyDescent="0.25">
      <c r="I87" s="80">
        <v>12</v>
      </c>
      <c r="J87" s="82" t="s">
        <v>191</v>
      </c>
      <c r="K87" s="80">
        <v>1828594</v>
      </c>
      <c r="L87" s="87">
        <v>22985</v>
      </c>
    </row>
    <row r="88" spans="9:12" x14ac:dyDescent="0.25">
      <c r="I88" s="80">
        <v>8</v>
      </c>
      <c r="J88" s="82" t="s">
        <v>99</v>
      </c>
      <c r="K88" s="80">
        <v>1999026</v>
      </c>
      <c r="L88" s="87">
        <v>22919</v>
      </c>
    </row>
    <row r="89" spans="9:12" x14ac:dyDescent="0.25">
      <c r="I89" s="80">
        <v>9</v>
      </c>
      <c r="J89" s="82" t="s">
        <v>167</v>
      </c>
      <c r="K89" s="80">
        <v>1654176</v>
      </c>
      <c r="L89" s="87">
        <v>22477</v>
      </c>
    </row>
    <row r="90" spans="9:12" x14ac:dyDescent="0.25">
      <c r="I90" s="80">
        <v>2</v>
      </c>
      <c r="J90" s="82" t="s">
        <v>101</v>
      </c>
      <c r="K90" s="80">
        <v>1680035</v>
      </c>
      <c r="L90" s="87">
        <v>22406</v>
      </c>
    </row>
    <row r="91" spans="9:12" x14ac:dyDescent="0.25">
      <c r="I91" s="80">
        <v>3</v>
      </c>
      <c r="J91" s="82" t="s">
        <v>117</v>
      </c>
      <c r="K91" s="80">
        <v>1680454</v>
      </c>
      <c r="L91" s="87">
        <v>22377</v>
      </c>
    </row>
    <row r="92" spans="9:12" x14ac:dyDescent="0.25">
      <c r="I92" s="80">
        <v>3</v>
      </c>
      <c r="J92" s="82" t="s">
        <v>118</v>
      </c>
      <c r="K92" s="80">
        <v>1676090</v>
      </c>
      <c r="L92" s="87">
        <v>22355</v>
      </c>
    </row>
    <row r="93" spans="9:12" x14ac:dyDescent="0.25">
      <c r="I93" s="80">
        <v>3</v>
      </c>
      <c r="J93" s="82" t="s">
        <v>111</v>
      </c>
      <c r="K93" s="80">
        <v>1779241</v>
      </c>
      <c r="L93" s="87">
        <v>22336</v>
      </c>
    </row>
    <row r="94" spans="9:12" x14ac:dyDescent="0.25">
      <c r="I94" s="80" t="s">
        <v>38</v>
      </c>
      <c r="J94" s="82" t="s">
        <v>212</v>
      </c>
      <c r="K94" s="80">
        <v>1836550</v>
      </c>
      <c r="L94" s="87">
        <v>22145</v>
      </c>
    </row>
    <row r="95" spans="9:12" x14ac:dyDescent="0.25">
      <c r="I95" s="80">
        <v>6</v>
      </c>
      <c r="J95" s="82" t="s">
        <v>138</v>
      </c>
      <c r="K95" s="80">
        <v>1657738</v>
      </c>
      <c r="L95" s="87">
        <v>22091</v>
      </c>
    </row>
    <row r="96" spans="9:12" x14ac:dyDescent="0.25">
      <c r="I96" s="80">
        <v>9</v>
      </c>
      <c r="J96" s="82" t="s">
        <v>155</v>
      </c>
      <c r="K96" s="80">
        <v>1678862</v>
      </c>
      <c r="L96" s="87">
        <v>21853</v>
      </c>
    </row>
    <row r="97" spans="9:12" x14ac:dyDescent="0.25">
      <c r="I97" s="80">
        <v>1</v>
      </c>
      <c r="J97" s="82" t="s">
        <v>76</v>
      </c>
      <c r="K97" s="80">
        <v>1807556</v>
      </c>
      <c r="L97" s="87">
        <v>21800</v>
      </c>
    </row>
    <row r="98" spans="9:12" x14ac:dyDescent="0.25">
      <c r="I98" s="80">
        <v>12</v>
      </c>
      <c r="J98" s="82" t="s">
        <v>203</v>
      </c>
      <c r="K98" s="80">
        <v>1558263</v>
      </c>
      <c r="L98" s="87">
        <v>21333</v>
      </c>
    </row>
    <row r="99" spans="9:12" x14ac:dyDescent="0.25">
      <c r="I99" s="80">
        <v>2</v>
      </c>
      <c r="J99" s="82" t="s">
        <v>92</v>
      </c>
      <c r="K99" s="80">
        <v>1679725</v>
      </c>
      <c r="L99" s="87">
        <v>21289</v>
      </c>
    </row>
    <row r="100" spans="9:12" x14ac:dyDescent="0.25">
      <c r="I100" s="80" t="s">
        <v>38</v>
      </c>
      <c r="J100" s="82" t="s">
        <v>188</v>
      </c>
      <c r="K100" s="80">
        <v>1873474</v>
      </c>
      <c r="L100" s="87">
        <v>21139</v>
      </c>
    </row>
    <row r="101" spans="9:12" x14ac:dyDescent="0.25">
      <c r="I101" s="80">
        <v>2</v>
      </c>
      <c r="J101" s="82" t="s">
        <v>104</v>
      </c>
      <c r="K101" s="80">
        <v>1613474</v>
      </c>
      <c r="L101" s="87">
        <v>20943</v>
      </c>
    </row>
    <row r="102" spans="9:12" x14ac:dyDescent="0.25">
      <c r="I102" s="80">
        <v>12</v>
      </c>
      <c r="J102" s="82" t="s">
        <v>186</v>
      </c>
      <c r="K102" s="80">
        <v>1664252</v>
      </c>
      <c r="L102" s="87">
        <v>20853</v>
      </c>
    </row>
    <row r="103" spans="9:12" x14ac:dyDescent="0.25">
      <c r="I103" s="80">
        <v>6</v>
      </c>
      <c r="J103" s="82" t="s">
        <v>127</v>
      </c>
      <c r="K103" s="80">
        <v>1590254</v>
      </c>
      <c r="L103" s="87">
        <v>20513</v>
      </c>
    </row>
    <row r="104" spans="9:12" x14ac:dyDescent="0.25">
      <c r="I104" s="80">
        <v>3</v>
      </c>
      <c r="J104" s="82" t="s">
        <v>112</v>
      </c>
      <c r="K104" s="80">
        <v>1546106</v>
      </c>
      <c r="L104" s="87">
        <v>19958</v>
      </c>
    </row>
    <row r="105" spans="9:12" x14ac:dyDescent="0.25">
      <c r="I105" s="80">
        <v>3</v>
      </c>
      <c r="J105" s="82" t="s">
        <v>109</v>
      </c>
      <c r="K105" s="80">
        <v>1593841</v>
      </c>
      <c r="L105" s="87">
        <v>19913</v>
      </c>
    </row>
    <row r="106" spans="9:12" x14ac:dyDescent="0.25">
      <c r="I106" s="80">
        <v>5</v>
      </c>
      <c r="J106" s="82" t="s">
        <v>143</v>
      </c>
      <c r="K106" s="80">
        <v>1622546</v>
      </c>
      <c r="L106" s="87">
        <v>19767</v>
      </c>
    </row>
    <row r="107" spans="9:12" x14ac:dyDescent="0.25">
      <c r="I107" s="80">
        <v>2</v>
      </c>
      <c r="J107" s="82" t="s">
        <v>48</v>
      </c>
      <c r="K107" s="80">
        <v>1520438</v>
      </c>
      <c r="L107" s="87">
        <v>19326</v>
      </c>
    </row>
    <row r="108" spans="9:12" x14ac:dyDescent="0.25">
      <c r="I108" s="80" t="s">
        <v>38</v>
      </c>
      <c r="J108" s="82" t="s">
        <v>210</v>
      </c>
      <c r="K108" s="80">
        <v>1528939</v>
      </c>
      <c r="L108" s="87">
        <v>19029</v>
      </c>
    </row>
    <row r="109" spans="9:12" x14ac:dyDescent="0.25">
      <c r="I109" s="80">
        <v>2</v>
      </c>
      <c r="J109" s="82" t="s">
        <v>94</v>
      </c>
      <c r="K109" s="80">
        <v>1383492</v>
      </c>
      <c r="L109" s="87">
        <v>18817</v>
      </c>
    </row>
    <row r="110" spans="9:12" x14ac:dyDescent="0.25">
      <c r="I110" s="80">
        <v>12</v>
      </c>
      <c r="J110" s="82" t="s">
        <v>36</v>
      </c>
      <c r="K110" s="80">
        <v>1355405</v>
      </c>
      <c r="L110" s="87">
        <v>18732</v>
      </c>
    </row>
    <row r="111" spans="9:12" x14ac:dyDescent="0.25">
      <c r="I111" s="80" t="s">
        <v>59</v>
      </c>
      <c r="J111" s="82" t="s">
        <v>187</v>
      </c>
      <c r="K111" s="80">
        <v>1445645</v>
      </c>
      <c r="L111" s="87">
        <v>18713</v>
      </c>
    </row>
    <row r="112" spans="9:12" x14ac:dyDescent="0.25">
      <c r="I112" s="80">
        <v>7</v>
      </c>
      <c r="J112" s="82" t="s">
        <v>147</v>
      </c>
      <c r="K112" s="80">
        <v>1378794</v>
      </c>
      <c r="L112" s="87">
        <v>18498</v>
      </c>
    </row>
    <row r="113" spans="9:12" x14ac:dyDescent="0.25">
      <c r="I113" s="80">
        <v>7</v>
      </c>
      <c r="J113" s="82" t="s">
        <v>149</v>
      </c>
      <c r="K113" s="80">
        <v>1385425</v>
      </c>
      <c r="L113" s="87">
        <v>18401</v>
      </c>
    </row>
    <row r="114" spans="9:12" x14ac:dyDescent="0.25">
      <c r="I114" s="80">
        <v>3</v>
      </c>
      <c r="J114" s="82" t="s">
        <v>98</v>
      </c>
      <c r="K114" s="80">
        <v>1610024</v>
      </c>
      <c r="L114" s="87">
        <v>18366</v>
      </c>
    </row>
    <row r="115" spans="9:12" x14ac:dyDescent="0.25">
      <c r="I115" s="80">
        <v>8</v>
      </c>
      <c r="J115" s="82" t="s">
        <v>73</v>
      </c>
      <c r="K115" s="80">
        <v>1530233</v>
      </c>
      <c r="L115" s="87">
        <v>18340</v>
      </c>
    </row>
    <row r="116" spans="9:12" x14ac:dyDescent="0.25">
      <c r="I116" s="80">
        <v>7</v>
      </c>
      <c r="J116" s="82" t="s">
        <v>168</v>
      </c>
      <c r="K116" s="80">
        <v>1384078</v>
      </c>
      <c r="L116" s="87">
        <v>18024</v>
      </c>
    </row>
    <row r="117" spans="9:12" x14ac:dyDescent="0.25">
      <c r="I117" s="80" t="s">
        <v>59</v>
      </c>
      <c r="J117" s="82" t="s">
        <v>196</v>
      </c>
      <c r="K117" s="80">
        <v>1476859</v>
      </c>
      <c r="L117" s="87">
        <v>17862</v>
      </c>
    </row>
    <row r="118" spans="9:12" x14ac:dyDescent="0.25">
      <c r="I118" s="80">
        <v>12</v>
      </c>
      <c r="J118" s="82" t="s">
        <v>189</v>
      </c>
      <c r="K118" s="80">
        <v>1379964</v>
      </c>
      <c r="L118" s="87">
        <v>17359</v>
      </c>
    </row>
    <row r="119" spans="9:12" x14ac:dyDescent="0.25">
      <c r="I119" s="80" t="s">
        <v>59</v>
      </c>
      <c r="J119" s="82" t="s">
        <v>184</v>
      </c>
      <c r="K119" s="80">
        <v>1382238</v>
      </c>
      <c r="L119" s="87">
        <v>17344</v>
      </c>
    </row>
    <row r="120" spans="9:12" x14ac:dyDescent="0.25">
      <c r="I120" s="80">
        <v>8</v>
      </c>
      <c r="J120" s="82" t="s">
        <v>82</v>
      </c>
      <c r="K120" s="80">
        <v>1401743</v>
      </c>
      <c r="L120" s="87">
        <v>17100</v>
      </c>
    </row>
    <row r="121" spans="9:12" x14ac:dyDescent="0.25">
      <c r="I121" s="80">
        <v>9</v>
      </c>
      <c r="J121" s="82" t="s">
        <v>115</v>
      </c>
      <c r="K121" s="80">
        <v>1329858</v>
      </c>
      <c r="L121" s="87">
        <v>16972</v>
      </c>
    </row>
    <row r="122" spans="9:12" x14ac:dyDescent="0.25">
      <c r="I122" s="80">
        <v>8</v>
      </c>
      <c r="J122" s="82" t="s">
        <v>169</v>
      </c>
      <c r="K122" s="80">
        <v>1388035</v>
      </c>
      <c r="L122" s="87">
        <v>16904</v>
      </c>
    </row>
    <row r="123" spans="9:12" x14ac:dyDescent="0.25">
      <c r="I123" s="80" t="s">
        <v>38</v>
      </c>
      <c r="J123" s="82" t="s">
        <v>202</v>
      </c>
      <c r="K123" s="80">
        <v>1277826</v>
      </c>
      <c r="L123" s="87">
        <v>16655</v>
      </c>
    </row>
    <row r="124" spans="9:12" x14ac:dyDescent="0.25">
      <c r="I124" s="80" t="s">
        <v>38</v>
      </c>
      <c r="J124" s="82" t="s">
        <v>200</v>
      </c>
      <c r="K124" s="80">
        <v>1329429</v>
      </c>
      <c r="L124" s="87">
        <v>16587</v>
      </c>
    </row>
    <row r="125" spans="9:12" x14ac:dyDescent="0.25">
      <c r="I125" s="80">
        <v>8</v>
      </c>
      <c r="J125" s="82" t="s">
        <v>173</v>
      </c>
      <c r="K125" s="80">
        <v>1278899</v>
      </c>
      <c r="L125" s="87">
        <v>16071</v>
      </c>
    </row>
    <row r="126" spans="9:12" x14ac:dyDescent="0.25">
      <c r="I126" s="80">
        <v>7</v>
      </c>
      <c r="J126" s="82" t="s">
        <v>165</v>
      </c>
      <c r="K126" s="80">
        <v>1185480</v>
      </c>
      <c r="L126" s="87">
        <v>16053</v>
      </c>
    </row>
    <row r="127" spans="9:12" x14ac:dyDescent="0.25">
      <c r="I127" s="80">
        <v>12</v>
      </c>
      <c r="J127" s="82" t="s">
        <v>119</v>
      </c>
      <c r="K127" s="80">
        <v>1215382</v>
      </c>
      <c r="L127" s="87">
        <v>15665</v>
      </c>
    </row>
    <row r="128" spans="9:12" x14ac:dyDescent="0.25">
      <c r="I128" s="80">
        <v>12</v>
      </c>
      <c r="J128" s="82" t="s">
        <v>195</v>
      </c>
      <c r="K128" s="80">
        <v>1192627</v>
      </c>
      <c r="L128" s="87">
        <v>15528</v>
      </c>
    </row>
    <row r="129" spans="9:12" x14ac:dyDescent="0.25">
      <c r="I129" s="80" t="s">
        <v>59</v>
      </c>
      <c r="J129" s="82" t="s">
        <v>192</v>
      </c>
      <c r="K129" s="80">
        <v>1256321</v>
      </c>
      <c r="L129" s="87">
        <v>15405</v>
      </c>
    </row>
    <row r="130" spans="9:12" x14ac:dyDescent="0.25">
      <c r="I130" s="80">
        <v>12</v>
      </c>
      <c r="J130" s="82" t="s">
        <v>201</v>
      </c>
      <c r="K130" s="80">
        <v>1228908</v>
      </c>
      <c r="L130" s="87">
        <v>15337</v>
      </c>
    </row>
    <row r="131" spans="9:12" x14ac:dyDescent="0.25">
      <c r="I131" s="80">
        <v>12</v>
      </c>
      <c r="J131" s="82" t="s">
        <v>173</v>
      </c>
      <c r="K131" s="80">
        <v>1132622</v>
      </c>
      <c r="L131" s="87">
        <v>14873</v>
      </c>
    </row>
    <row r="132" spans="9:12" x14ac:dyDescent="0.25">
      <c r="I132" s="80">
        <v>6</v>
      </c>
      <c r="J132" s="82" t="s">
        <v>142</v>
      </c>
      <c r="K132" s="80">
        <v>1407310</v>
      </c>
      <c r="L132" s="87">
        <v>14805</v>
      </c>
    </row>
    <row r="133" spans="9:12" x14ac:dyDescent="0.25">
      <c r="I133" s="80">
        <v>12</v>
      </c>
      <c r="J133" s="82" t="s">
        <v>209</v>
      </c>
      <c r="K133" s="80">
        <v>1012081</v>
      </c>
      <c r="L133" s="87">
        <v>14345</v>
      </c>
    </row>
    <row r="134" spans="9:12" x14ac:dyDescent="0.25">
      <c r="I134" s="80">
        <v>1</v>
      </c>
      <c r="J134" s="82" t="s">
        <v>86</v>
      </c>
      <c r="K134" s="80">
        <v>1034626</v>
      </c>
      <c r="L134" s="87">
        <v>14247</v>
      </c>
    </row>
    <row r="135" spans="9:12" x14ac:dyDescent="0.25">
      <c r="I135" s="80">
        <v>1</v>
      </c>
      <c r="J135" s="82" t="s">
        <v>77</v>
      </c>
      <c r="K135" s="80">
        <v>1133237</v>
      </c>
      <c r="L135" s="87">
        <v>14141</v>
      </c>
    </row>
    <row r="136" spans="9:12" x14ac:dyDescent="0.25">
      <c r="I136" s="80">
        <v>8</v>
      </c>
      <c r="J136" s="82" t="s">
        <v>154</v>
      </c>
      <c r="K136" s="80">
        <v>1058742</v>
      </c>
      <c r="L136" s="87">
        <v>14040</v>
      </c>
    </row>
    <row r="137" spans="9:12" x14ac:dyDescent="0.25">
      <c r="I137" s="80" t="s">
        <v>59</v>
      </c>
      <c r="J137" s="82" t="s">
        <v>190</v>
      </c>
      <c r="K137" s="80">
        <v>1134137</v>
      </c>
      <c r="L137" s="87">
        <v>13846</v>
      </c>
    </row>
    <row r="138" spans="9:12" x14ac:dyDescent="0.25">
      <c r="I138" s="80" t="s">
        <v>38</v>
      </c>
      <c r="J138" s="82" t="s">
        <v>79</v>
      </c>
      <c r="K138" s="80">
        <v>1111986</v>
      </c>
      <c r="L138" s="87">
        <v>13631</v>
      </c>
    </row>
    <row r="139" spans="9:12" x14ac:dyDescent="0.25">
      <c r="I139" s="80">
        <v>2</v>
      </c>
      <c r="J139" s="82" t="s">
        <v>90</v>
      </c>
      <c r="K139" s="80">
        <v>1072038</v>
      </c>
      <c r="L139" s="87">
        <v>13494</v>
      </c>
    </row>
    <row r="140" spans="9:12" x14ac:dyDescent="0.25">
      <c r="I140" s="80">
        <v>9</v>
      </c>
      <c r="J140" s="82" t="s">
        <v>161</v>
      </c>
      <c r="K140" s="80">
        <v>1056929</v>
      </c>
      <c r="L140" s="87">
        <v>13364</v>
      </c>
    </row>
    <row r="141" spans="9:12" x14ac:dyDescent="0.25">
      <c r="I141" s="80">
        <v>12</v>
      </c>
      <c r="J141" s="82" t="s">
        <v>49</v>
      </c>
      <c r="K141" s="80">
        <v>995379</v>
      </c>
      <c r="L141" s="87">
        <v>13342</v>
      </c>
    </row>
    <row r="142" spans="9:12" x14ac:dyDescent="0.25">
      <c r="I142" s="80">
        <v>12</v>
      </c>
      <c r="J142" s="82" t="s">
        <v>183</v>
      </c>
      <c r="K142" s="80">
        <v>1072419</v>
      </c>
      <c r="L142" s="87">
        <v>13316</v>
      </c>
    </row>
    <row r="143" spans="9:12" x14ac:dyDescent="0.25">
      <c r="I143" s="80">
        <v>8</v>
      </c>
      <c r="J143" s="82" t="s">
        <v>157</v>
      </c>
      <c r="K143" s="80">
        <v>1071820</v>
      </c>
      <c r="L143" s="87">
        <v>13289</v>
      </c>
    </row>
    <row r="144" spans="9:12" x14ac:dyDescent="0.25">
      <c r="I144" s="80">
        <v>8</v>
      </c>
      <c r="J144" s="82" t="s">
        <v>175</v>
      </c>
      <c r="K144" s="80">
        <v>1041357</v>
      </c>
      <c r="L144" s="87">
        <v>12980</v>
      </c>
    </row>
    <row r="145" spans="9:12" x14ac:dyDescent="0.25">
      <c r="I145" s="80" t="s">
        <v>59</v>
      </c>
      <c r="J145" s="82" t="s">
        <v>182</v>
      </c>
      <c r="K145" s="80">
        <v>1085386</v>
      </c>
      <c r="L145" s="87">
        <v>12902</v>
      </c>
    </row>
    <row r="146" spans="9:12" x14ac:dyDescent="0.25">
      <c r="I146" s="80">
        <v>9</v>
      </c>
      <c r="J146" s="82" t="s">
        <v>128</v>
      </c>
      <c r="K146" s="80">
        <v>1057658</v>
      </c>
      <c r="L146" s="87">
        <v>12706</v>
      </c>
    </row>
    <row r="147" spans="9:12" x14ac:dyDescent="0.25">
      <c r="I147" s="80">
        <v>12</v>
      </c>
      <c r="J147" s="82" t="s">
        <v>50</v>
      </c>
      <c r="K147" s="80">
        <v>1034692</v>
      </c>
      <c r="L147" s="87">
        <v>12648</v>
      </c>
    </row>
    <row r="148" spans="9:12" x14ac:dyDescent="0.25">
      <c r="I148" s="80">
        <v>12</v>
      </c>
      <c r="J148" s="82" t="s">
        <v>199</v>
      </c>
      <c r="K148" s="80">
        <v>947358</v>
      </c>
      <c r="L148" s="87">
        <v>12589</v>
      </c>
    </row>
    <row r="149" spans="9:12" x14ac:dyDescent="0.25">
      <c r="I149" s="80">
        <v>9</v>
      </c>
      <c r="J149" s="82" t="s">
        <v>44</v>
      </c>
      <c r="K149" s="80">
        <v>974366</v>
      </c>
      <c r="L149" s="87">
        <v>12526</v>
      </c>
    </row>
    <row r="150" spans="9:12" x14ac:dyDescent="0.25">
      <c r="I150" s="80">
        <v>12</v>
      </c>
      <c r="J150" s="82" t="s">
        <v>45</v>
      </c>
      <c r="K150" s="80">
        <v>897183</v>
      </c>
      <c r="L150" s="87">
        <v>12020</v>
      </c>
    </row>
    <row r="151" spans="9:12" x14ac:dyDescent="0.25">
      <c r="I151" s="80">
        <v>12</v>
      </c>
      <c r="J151" s="82" t="s">
        <v>48</v>
      </c>
      <c r="K151" s="80">
        <v>873220</v>
      </c>
      <c r="L151" s="87">
        <v>11937</v>
      </c>
    </row>
    <row r="152" spans="9:12" x14ac:dyDescent="0.25">
      <c r="I152" s="80">
        <v>3</v>
      </c>
      <c r="J152" s="82" t="s">
        <v>43</v>
      </c>
      <c r="K152" s="80">
        <v>993558</v>
      </c>
      <c r="L152" s="87">
        <v>11849</v>
      </c>
    </row>
    <row r="153" spans="9:12" x14ac:dyDescent="0.25">
      <c r="I153" s="80">
        <v>7</v>
      </c>
      <c r="J153" s="82" t="s">
        <v>152</v>
      </c>
      <c r="K153" s="80">
        <v>929069</v>
      </c>
      <c r="L153" s="87">
        <v>11829</v>
      </c>
    </row>
    <row r="154" spans="9:12" x14ac:dyDescent="0.25">
      <c r="I154" s="80">
        <v>2</v>
      </c>
      <c r="J154" s="82" t="s">
        <v>93</v>
      </c>
      <c r="K154" s="80">
        <v>906044</v>
      </c>
      <c r="L154" s="87">
        <v>11712</v>
      </c>
    </row>
    <row r="155" spans="9:12" x14ac:dyDescent="0.25">
      <c r="I155" s="80">
        <v>5</v>
      </c>
      <c r="J155" s="82" t="s">
        <v>110</v>
      </c>
      <c r="K155" s="80">
        <v>903596</v>
      </c>
      <c r="L155" s="87">
        <v>11355</v>
      </c>
    </row>
    <row r="156" spans="9:12" x14ac:dyDescent="0.25">
      <c r="I156" s="80" t="s">
        <v>59</v>
      </c>
      <c r="J156" s="82" t="s">
        <v>181</v>
      </c>
      <c r="K156" s="80">
        <v>922757</v>
      </c>
      <c r="L156" s="87">
        <v>11278</v>
      </c>
    </row>
    <row r="157" spans="9:12" x14ac:dyDescent="0.25">
      <c r="I157" s="80" t="s">
        <v>38</v>
      </c>
      <c r="J157" s="82" t="s">
        <v>141</v>
      </c>
      <c r="K157" s="80">
        <v>860940</v>
      </c>
      <c r="L157" s="87">
        <v>10927</v>
      </c>
    </row>
    <row r="158" spans="9:12" x14ac:dyDescent="0.25">
      <c r="I158" s="80">
        <v>8</v>
      </c>
      <c r="J158" s="82" t="s">
        <v>170</v>
      </c>
      <c r="K158" s="80">
        <v>844112</v>
      </c>
      <c r="L158" s="87">
        <v>10758</v>
      </c>
    </row>
    <row r="159" spans="9:12" x14ac:dyDescent="0.25">
      <c r="I159" s="80">
        <v>8</v>
      </c>
      <c r="J159" s="82" t="s">
        <v>174</v>
      </c>
      <c r="K159" s="80">
        <v>946041</v>
      </c>
      <c r="L159" s="87">
        <v>10739</v>
      </c>
    </row>
    <row r="160" spans="9:12" x14ac:dyDescent="0.25">
      <c r="I160" s="80">
        <v>3</v>
      </c>
      <c r="J160" s="82" t="s">
        <v>83</v>
      </c>
      <c r="K160" s="80">
        <v>694481</v>
      </c>
      <c r="L160" s="87">
        <v>10081</v>
      </c>
    </row>
    <row r="161" spans="9:12" x14ac:dyDescent="0.25">
      <c r="I161" s="80">
        <v>7</v>
      </c>
      <c r="J161" s="82" t="s">
        <v>162</v>
      </c>
      <c r="K161" s="80">
        <v>778779</v>
      </c>
      <c r="L161" s="87">
        <v>10074</v>
      </c>
    </row>
    <row r="162" spans="9:12" x14ac:dyDescent="0.25">
      <c r="I162" s="80">
        <v>9</v>
      </c>
      <c r="J162" s="82" t="s">
        <v>153</v>
      </c>
      <c r="K162" s="80">
        <v>795512</v>
      </c>
      <c r="L162" s="87">
        <v>10009</v>
      </c>
    </row>
    <row r="163" spans="9:12" x14ac:dyDescent="0.25">
      <c r="I163" s="80">
        <v>5</v>
      </c>
      <c r="J163" s="82" t="s">
        <v>133</v>
      </c>
      <c r="K163" s="80">
        <v>770757</v>
      </c>
      <c r="L163" s="87">
        <v>9627</v>
      </c>
    </row>
    <row r="164" spans="9:12" x14ac:dyDescent="0.25">
      <c r="I164" s="80">
        <v>5</v>
      </c>
      <c r="J164" s="82" t="s">
        <v>141</v>
      </c>
      <c r="K164" s="80">
        <v>745524</v>
      </c>
      <c r="L164" s="87">
        <v>9513</v>
      </c>
    </row>
    <row r="165" spans="9:12" x14ac:dyDescent="0.25">
      <c r="I165" s="80">
        <v>4</v>
      </c>
      <c r="J165" s="82" t="s">
        <v>129</v>
      </c>
      <c r="K165" s="80">
        <v>769812</v>
      </c>
      <c r="L165" s="87">
        <v>9351</v>
      </c>
    </row>
    <row r="166" spans="9:12" x14ac:dyDescent="0.25">
      <c r="I166" s="80">
        <v>6</v>
      </c>
      <c r="J166" s="82" t="s">
        <v>131</v>
      </c>
      <c r="K166" s="80">
        <v>734609</v>
      </c>
      <c r="L166" s="87">
        <v>9257</v>
      </c>
    </row>
    <row r="167" spans="9:12" x14ac:dyDescent="0.25">
      <c r="I167" s="80">
        <v>6</v>
      </c>
      <c r="J167" s="82" t="s">
        <v>135</v>
      </c>
      <c r="K167" s="80">
        <v>703910</v>
      </c>
      <c r="L167" s="87">
        <v>9117</v>
      </c>
    </row>
    <row r="168" spans="9:12" x14ac:dyDescent="0.25">
      <c r="I168" s="80">
        <v>7</v>
      </c>
      <c r="J168" s="82" t="s">
        <v>91</v>
      </c>
      <c r="K168" s="80">
        <v>734131</v>
      </c>
      <c r="L168" s="87">
        <v>9000</v>
      </c>
    </row>
    <row r="169" spans="9:12" x14ac:dyDescent="0.25">
      <c r="I169" s="80">
        <v>4</v>
      </c>
      <c r="J169" s="82" t="s">
        <v>128</v>
      </c>
      <c r="K169" s="80">
        <v>720403</v>
      </c>
      <c r="L169" s="87">
        <v>8977</v>
      </c>
    </row>
    <row r="170" spans="9:12" x14ac:dyDescent="0.25">
      <c r="I170" s="80" t="s">
        <v>38</v>
      </c>
      <c r="J170" s="82" t="s">
        <v>197</v>
      </c>
      <c r="K170" s="80">
        <v>715932</v>
      </c>
      <c r="L170" s="87">
        <v>8961</v>
      </c>
    </row>
    <row r="171" spans="9:12" x14ac:dyDescent="0.25">
      <c r="I171" s="80">
        <v>4</v>
      </c>
      <c r="J171" s="82" t="s">
        <v>134</v>
      </c>
      <c r="K171" s="80">
        <v>743343</v>
      </c>
      <c r="L171" s="87">
        <v>8945</v>
      </c>
    </row>
    <row r="172" spans="9:12" x14ac:dyDescent="0.25">
      <c r="I172" s="80">
        <v>4</v>
      </c>
      <c r="J172" s="82" t="s">
        <v>46</v>
      </c>
      <c r="K172" s="80">
        <v>690276</v>
      </c>
      <c r="L172" s="87">
        <v>8572</v>
      </c>
    </row>
    <row r="173" spans="9:12" x14ac:dyDescent="0.25">
      <c r="I173" s="80">
        <v>5</v>
      </c>
      <c r="J173" s="82" t="s">
        <v>139</v>
      </c>
      <c r="K173" s="80">
        <v>665222</v>
      </c>
      <c r="L173" s="87">
        <v>8417</v>
      </c>
    </row>
    <row r="174" spans="9:12" x14ac:dyDescent="0.25">
      <c r="I174" s="80">
        <v>4</v>
      </c>
      <c r="J174" s="82" t="s">
        <v>39</v>
      </c>
      <c r="K174" s="80">
        <v>705865</v>
      </c>
      <c r="L174" s="87">
        <v>8407</v>
      </c>
    </row>
    <row r="175" spans="9:12" x14ac:dyDescent="0.25">
      <c r="I175" s="80">
        <v>6</v>
      </c>
      <c r="J175" s="82" t="s">
        <v>52</v>
      </c>
      <c r="K175" s="80">
        <v>610653</v>
      </c>
      <c r="L175" s="87">
        <v>8390</v>
      </c>
    </row>
    <row r="176" spans="9:12" x14ac:dyDescent="0.25">
      <c r="I176" s="80">
        <v>5</v>
      </c>
      <c r="J176" s="82" t="s">
        <v>137</v>
      </c>
      <c r="K176" s="80">
        <v>629880</v>
      </c>
      <c r="L176" s="87">
        <v>8013</v>
      </c>
    </row>
    <row r="177" spans="9:12" x14ac:dyDescent="0.25">
      <c r="I177" s="80">
        <v>8</v>
      </c>
      <c r="J177" s="82" t="s">
        <v>125</v>
      </c>
      <c r="K177" s="80">
        <v>603455</v>
      </c>
      <c r="L177" s="87">
        <v>7619</v>
      </c>
    </row>
    <row r="178" spans="9:12" x14ac:dyDescent="0.25">
      <c r="I178" s="80">
        <v>4</v>
      </c>
      <c r="J178" s="82" t="s">
        <v>136</v>
      </c>
      <c r="K178" s="80">
        <v>596524</v>
      </c>
      <c r="L178" s="87">
        <v>7543</v>
      </c>
    </row>
    <row r="179" spans="9:12" x14ac:dyDescent="0.25">
      <c r="I179" s="80">
        <v>9</v>
      </c>
      <c r="J179" s="82" t="s">
        <v>151</v>
      </c>
      <c r="K179" s="80">
        <v>615840</v>
      </c>
      <c r="L179" s="87">
        <v>7400</v>
      </c>
    </row>
    <row r="180" spans="9:12" x14ac:dyDescent="0.25">
      <c r="I180" s="80">
        <v>5</v>
      </c>
      <c r="J180" s="82" t="s">
        <v>40</v>
      </c>
      <c r="K180" s="80">
        <v>548551</v>
      </c>
      <c r="L180" s="87">
        <v>7400</v>
      </c>
    </row>
    <row r="181" spans="9:12" x14ac:dyDescent="0.25">
      <c r="I181" s="80">
        <v>7</v>
      </c>
      <c r="J181" s="82" t="s">
        <v>66</v>
      </c>
      <c r="K181" s="80">
        <v>585059</v>
      </c>
      <c r="L181" s="87">
        <v>7307</v>
      </c>
    </row>
    <row r="182" spans="9:12" x14ac:dyDescent="0.25">
      <c r="I182" s="80">
        <v>8</v>
      </c>
      <c r="J182" s="82" t="s">
        <v>160</v>
      </c>
      <c r="K182" s="80">
        <v>563956</v>
      </c>
      <c r="L182" s="87">
        <v>6899</v>
      </c>
    </row>
    <row r="183" spans="9:12" x14ac:dyDescent="0.25">
      <c r="I183" s="80" t="s">
        <v>38</v>
      </c>
      <c r="J183" s="82" t="s">
        <v>51</v>
      </c>
      <c r="K183" s="80">
        <v>544716</v>
      </c>
      <c r="L183" s="87">
        <v>6747</v>
      </c>
    </row>
    <row r="184" spans="9:12" x14ac:dyDescent="0.25">
      <c r="I184" s="80" t="s">
        <v>38</v>
      </c>
      <c r="J184" s="82" t="s">
        <v>73</v>
      </c>
      <c r="K184" s="80">
        <v>627929</v>
      </c>
      <c r="L184" s="87">
        <v>6572</v>
      </c>
    </row>
    <row r="185" spans="9:12" x14ac:dyDescent="0.25">
      <c r="I185" s="80">
        <v>4</v>
      </c>
      <c r="J185" s="82" t="s">
        <v>55</v>
      </c>
      <c r="K185" s="80">
        <v>505615</v>
      </c>
      <c r="L185" s="87">
        <v>6552</v>
      </c>
    </row>
    <row r="186" spans="9:12" x14ac:dyDescent="0.25">
      <c r="I186" s="80" t="s">
        <v>38</v>
      </c>
      <c r="J186" s="82" t="s">
        <v>43</v>
      </c>
      <c r="K186" s="80">
        <v>531351</v>
      </c>
      <c r="L186" s="87">
        <v>6449</v>
      </c>
    </row>
    <row r="187" spans="9:12" x14ac:dyDescent="0.25">
      <c r="I187" s="80">
        <v>6</v>
      </c>
      <c r="J187" s="82" t="s">
        <v>54</v>
      </c>
      <c r="K187" s="80">
        <v>507953</v>
      </c>
      <c r="L187" s="87">
        <v>6428</v>
      </c>
    </row>
    <row r="188" spans="9:12" x14ac:dyDescent="0.25">
      <c r="I188" s="80" t="s">
        <v>38</v>
      </c>
      <c r="J188" s="82" t="s">
        <v>47</v>
      </c>
      <c r="K188" s="80">
        <v>592865</v>
      </c>
      <c r="L188" s="87">
        <v>6202</v>
      </c>
    </row>
    <row r="189" spans="9:12" x14ac:dyDescent="0.25">
      <c r="I189" s="80">
        <v>5</v>
      </c>
      <c r="J189" s="82" t="s">
        <v>41</v>
      </c>
      <c r="K189" s="80">
        <v>458952</v>
      </c>
      <c r="L189" s="87">
        <v>5959</v>
      </c>
    </row>
    <row r="190" spans="9:12" x14ac:dyDescent="0.25">
      <c r="I190" s="80">
        <v>5</v>
      </c>
      <c r="J190" s="82" t="s">
        <v>42</v>
      </c>
      <c r="K190" s="80">
        <v>442905</v>
      </c>
      <c r="L190" s="87">
        <v>5374</v>
      </c>
    </row>
    <row r="191" spans="9:12" x14ac:dyDescent="0.25">
      <c r="I191" s="80" t="s">
        <v>38</v>
      </c>
      <c r="J191" s="82" t="s">
        <v>39</v>
      </c>
      <c r="K191" s="80">
        <v>431960</v>
      </c>
      <c r="L191" s="87">
        <v>5175</v>
      </c>
    </row>
    <row r="192" spans="9:12" x14ac:dyDescent="0.25">
      <c r="I192" s="80">
        <v>5</v>
      </c>
      <c r="J192" s="82" t="s">
        <v>37</v>
      </c>
      <c r="K192" s="80">
        <v>406580</v>
      </c>
      <c r="L192" s="87">
        <v>5028</v>
      </c>
    </row>
    <row r="193" spans="9:12" x14ac:dyDescent="0.25">
      <c r="I193" s="80">
        <v>4</v>
      </c>
      <c r="J193" s="82" t="s">
        <v>42</v>
      </c>
      <c r="K193" s="80">
        <v>399659</v>
      </c>
      <c r="L193" s="87">
        <v>4944</v>
      </c>
    </row>
    <row r="194" spans="9:12" x14ac:dyDescent="0.25">
      <c r="I194" s="80">
        <v>8</v>
      </c>
      <c r="J194" s="82" t="s">
        <v>44</v>
      </c>
      <c r="K194" s="80">
        <v>371813</v>
      </c>
      <c r="L194" s="87">
        <v>4715</v>
      </c>
    </row>
    <row r="195" spans="9:12" x14ac:dyDescent="0.25">
      <c r="I195" s="80">
        <v>6</v>
      </c>
      <c r="J195" s="82" t="s">
        <v>40</v>
      </c>
      <c r="K195" s="80">
        <v>324851</v>
      </c>
      <c r="L195" s="87">
        <v>4459</v>
      </c>
    </row>
    <row r="196" spans="9:12" x14ac:dyDescent="0.25">
      <c r="I196" s="80">
        <v>12</v>
      </c>
      <c r="J196" s="82" t="s">
        <v>34</v>
      </c>
      <c r="K196" s="80">
        <v>254942</v>
      </c>
      <c r="L196" s="87">
        <v>3130</v>
      </c>
    </row>
    <row r="197" spans="9:12" x14ac:dyDescent="0.25">
      <c r="I197" s="80">
        <v>4</v>
      </c>
      <c r="J197" s="82" t="s">
        <v>125</v>
      </c>
      <c r="K197" s="80">
        <v>218056</v>
      </c>
      <c r="L197" s="87">
        <v>2546</v>
      </c>
    </row>
    <row r="198" spans="9:12" x14ac:dyDescent="0.25">
      <c r="I198" s="80">
        <v>6</v>
      </c>
      <c r="J198" s="82" t="s">
        <v>35</v>
      </c>
      <c r="K198" s="80">
        <v>169565</v>
      </c>
      <c r="L198" s="87">
        <v>2193</v>
      </c>
    </row>
  </sheetData>
  <sortState ref="I4:L198">
    <sortCondition descending="1" ref="L4:L1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Q11"/>
  <sheetViews>
    <sheetView tabSelected="1" zoomScale="90" zoomScaleNormal="90" workbookViewId="0">
      <selection sqref="A1:J1"/>
    </sheetView>
  </sheetViews>
  <sheetFormatPr baseColWidth="10" defaultRowHeight="15" x14ac:dyDescent="0.25"/>
  <cols>
    <col min="1" max="1" width="8" style="48" customWidth="1"/>
    <col min="2" max="2" width="24.42578125" style="48" customWidth="1"/>
    <col min="3" max="3" width="17.42578125" style="48" customWidth="1"/>
    <col min="4" max="4" width="16.28515625" style="48" customWidth="1"/>
    <col min="5" max="5" width="18.5703125" style="48" customWidth="1"/>
    <col min="6" max="6" width="32.5703125" style="48" customWidth="1"/>
    <col min="7" max="7" width="30.140625" style="48" customWidth="1"/>
    <col min="8" max="8" width="13" style="48" customWidth="1"/>
    <col min="9" max="9" width="52.42578125" style="48" bestFit="1" customWidth="1"/>
    <col min="10" max="10" width="21.5703125" style="48" customWidth="1"/>
    <col min="11" max="22" width="11.42578125" style="48"/>
    <col min="23" max="23" width="18.5703125" style="48" customWidth="1"/>
    <col min="24" max="26" width="11.42578125" style="48"/>
    <col min="27" max="27" width="22.140625" style="48" customWidth="1"/>
    <col min="28" max="28" width="16.85546875" style="48" customWidth="1"/>
    <col min="29" max="29" width="13" style="48" customWidth="1"/>
    <col min="30" max="30" width="19" style="48" customWidth="1"/>
    <col min="31" max="278" width="11.42578125" style="48"/>
    <col min="279" max="279" width="18.5703125" style="48" customWidth="1"/>
    <col min="280" max="282" width="11.42578125" style="48"/>
    <col min="283" max="283" width="22.140625" style="48" customWidth="1"/>
    <col min="284" max="284" width="16.85546875" style="48" customWidth="1"/>
    <col min="285" max="285" width="13" style="48" customWidth="1"/>
    <col min="286" max="286" width="19" style="48" customWidth="1"/>
    <col min="287" max="534" width="11.42578125" style="48"/>
    <col min="535" max="535" width="18.5703125" style="48" customWidth="1"/>
    <col min="536" max="538" width="11.42578125" style="48"/>
    <col min="539" max="539" width="22.140625" style="48" customWidth="1"/>
    <col min="540" max="540" width="16.85546875" style="48" customWidth="1"/>
    <col min="541" max="541" width="13" style="48" customWidth="1"/>
    <col min="542" max="542" width="19" style="48" customWidth="1"/>
    <col min="543" max="790" width="11.42578125" style="48"/>
    <col min="791" max="791" width="18.5703125" style="48" customWidth="1"/>
    <col min="792" max="794" width="11.42578125" style="48"/>
    <col min="795" max="795" width="22.140625" style="48" customWidth="1"/>
    <col min="796" max="796" width="16.85546875" style="48" customWidth="1"/>
    <col min="797" max="797" width="13" style="48" customWidth="1"/>
    <col min="798" max="798" width="19" style="48" customWidth="1"/>
    <col min="799" max="1046" width="11.42578125" style="48"/>
    <col min="1047" max="1047" width="18.5703125" style="48" customWidth="1"/>
    <col min="1048" max="1050" width="11.42578125" style="48"/>
    <col min="1051" max="1051" width="22.140625" style="48" customWidth="1"/>
    <col min="1052" max="1052" width="16.85546875" style="48" customWidth="1"/>
    <col min="1053" max="1053" width="13" style="48" customWidth="1"/>
    <col min="1054" max="1054" width="19" style="48" customWidth="1"/>
    <col min="1055" max="1302" width="11.42578125" style="48"/>
    <col min="1303" max="1303" width="18.5703125" style="48" customWidth="1"/>
    <col min="1304" max="1306" width="11.42578125" style="48"/>
    <col min="1307" max="1307" width="22.140625" style="48" customWidth="1"/>
    <col min="1308" max="1308" width="16.85546875" style="48" customWidth="1"/>
    <col min="1309" max="1309" width="13" style="48" customWidth="1"/>
    <col min="1310" max="1310" width="19" style="48" customWidth="1"/>
    <col min="1311" max="1558" width="11.42578125" style="48"/>
    <col min="1559" max="1559" width="18.5703125" style="48" customWidth="1"/>
    <col min="1560" max="1562" width="11.42578125" style="48"/>
    <col min="1563" max="1563" width="22.140625" style="48" customWidth="1"/>
    <col min="1564" max="1564" width="16.85546875" style="48" customWidth="1"/>
    <col min="1565" max="1565" width="13" style="48" customWidth="1"/>
    <col min="1566" max="1566" width="19" style="48" customWidth="1"/>
    <col min="1567" max="1814" width="11.42578125" style="48"/>
    <col min="1815" max="1815" width="18.5703125" style="48" customWidth="1"/>
    <col min="1816" max="1818" width="11.42578125" style="48"/>
    <col min="1819" max="1819" width="22.140625" style="48" customWidth="1"/>
    <col min="1820" max="1820" width="16.85546875" style="48" customWidth="1"/>
    <col min="1821" max="1821" width="13" style="48" customWidth="1"/>
    <col min="1822" max="1822" width="19" style="48" customWidth="1"/>
    <col min="1823" max="2070" width="11.42578125" style="48"/>
    <col min="2071" max="2071" width="18.5703125" style="48" customWidth="1"/>
    <col min="2072" max="2074" width="11.42578125" style="48"/>
    <col min="2075" max="2075" width="22.140625" style="48" customWidth="1"/>
    <col min="2076" max="2076" width="16.85546875" style="48" customWidth="1"/>
    <col min="2077" max="2077" width="13" style="48" customWidth="1"/>
    <col min="2078" max="2078" width="19" style="48" customWidth="1"/>
    <col min="2079" max="2326" width="11.42578125" style="48"/>
    <col min="2327" max="2327" width="18.5703125" style="48" customWidth="1"/>
    <col min="2328" max="2330" width="11.42578125" style="48"/>
    <col min="2331" max="2331" width="22.140625" style="48" customWidth="1"/>
    <col min="2332" max="2332" width="16.85546875" style="48" customWidth="1"/>
    <col min="2333" max="2333" width="13" style="48" customWidth="1"/>
    <col min="2334" max="2334" width="19" style="48" customWidth="1"/>
    <col min="2335" max="2582" width="11.42578125" style="48"/>
    <col min="2583" max="2583" width="18.5703125" style="48" customWidth="1"/>
    <col min="2584" max="2586" width="11.42578125" style="48"/>
    <col min="2587" max="2587" width="22.140625" style="48" customWidth="1"/>
    <col min="2588" max="2588" width="16.85546875" style="48" customWidth="1"/>
    <col min="2589" max="2589" width="13" style="48" customWidth="1"/>
    <col min="2590" max="2590" width="19" style="48" customWidth="1"/>
    <col min="2591" max="2838" width="11.42578125" style="48"/>
    <col min="2839" max="2839" width="18.5703125" style="48" customWidth="1"/>
    <col min="2840" max="2842" width="11.42578125" style="48"/>
    <col min="2843" max="2843" width="22.140625" style="48" customWidth="1"/>
    <col min="2844" max="2844" width="16.85546875" style="48" customWidth="1"/>
    <col min="2845" max="2845" width="13" style="48" customWidth="1"/>
    <col min="2846" max="2846" width="19" style="48" customWidth="1"/>
    <col min="2847" max="3094" width="11.42578125" style="48"/>
    <col min="3095" max="3095" width="18.5703125" style="48" customWidth="1"/>
    <col min="3096" max="3098" width="11.42578125" style="48"/>
    <col min="3099" max="3099" width="22.140625" style="48" customWidth="1"/>
    <col min="3100" max="3100" width="16.85546875" style="48" customWidth="1"/>
    <col min="3101" max="3101" width="13" style="48" customWidth="1"/>
    <col min="3102" max="3102" width="19" style="48" customWidth="1"/>
    <col min="3103" max="3350" width="11.42578125" style="48"/>
    <col min="3351" max="3351" width="18.5703125" style="48" customWidth="1"/>
    <col min="3352" max="3354" width="11.42578125" style="48"/>
    <col min="3355" max="3355" width="22.140625" style="48" customWidth="1"/>
    <col min="3356" max="3356" width="16.85546875" style="48" customWidth="1"/>
    <col min="3357" max="3357" width="13" style="48" customWidth="1"/>
    <col min="3358" max="3358" width="19" style="48" customWidth="1"/>
    <col min="3359" max="3606" width="11.42578125" style="48"/>
    <col min="3607" max="3607" width="18.5703125" style="48" customWidth="1"/>
    <col min="3608" max="3610" width="11.42578125" style="48"/>
    <col min="3611" max="3611" width="22.140625" style="48" customWidth="1"/>
    <col min="3612" max="3612" width="16.85546875" style="48" customWidth="1"/>
    <col min="3613" max="3613" width="13" style="48" customWidth="1"/>
    <col min="3614" max="3614" width="19" style="48" customWidth="1"/>
    <col min="3615" max="3862" width="11.42578125" style="48"/>
    <col min="3863" max="3863" width="18.5703125" style="48" customWidth="1"/>
    <col min="3864" max="3866" width="11.42578125" style="48"/>
    <col min="3867" max="3867" width="22.140625" style="48" customWidth="1"/>
    <col min="3868" max="3868" width="16.85546875" style="48" customWidth="1"/>
    <col min="3869" max="3869" width="13" style="48" customWidth="1"/>
    <col min="3870" max="3870" width="19" style="48" customWidth="1"/>
    <col min="3871" max="4118" width="11.42578125" style="48"/>
    <col min="4119" max="4119" width="18.5703125" style="48" customWidth="1"/>
    <col min="4120" max="4122" width="11.42578125" style="48"/>
    <col min="4123" max="4123" width="22.140625" style="48" customWidth="1"/>
    <col min="4124" max="4124" width="16.85546875" style="48" customWidth="1"/>
    <col min="4125" max="4125" width="13" style="48" customWidth="1"/>
    <col min="4126" max="4126" width="19" style="48" customWidth="1"/>
    <col min="4127" max="4374" width="11.42578125" style="48"/>
    <col min="4375" max="4375" width="18.5703125" style="48" customWidth="1"/>
    <col min="4376" max="4378" width="11.42578125" style="48"/>
    <col min="4379" max="4379" width="22.140625" style="48" customWidth="1"/>
    <col min="4380" max="4380" width="16.85546875" style="48" customWidth="1"/>
    <col min="4381" max="4381" width="13" style="48" customWidth="1"/>
    <col min="4382" max="4382" width="19" style="48" customWidth="1"/>
    <col min="4383" max="4630" width="11.42578125" style="48"/>
    <col min="4631" max="4631" width="18.5703125" style="48" customWidth="1"/>
    <col min="4632" max="4634" width="11.42578125" style="48"/>
    <col min="4635" max="4635" width="22.140625" style="48" customWidth="1"/>
    <col min="4636" max="4636" width="16.85546875" style="48" customWidth="1"/>
    <col min="4637" max="4637" width="13" style="48" customWidth="1"/>
    <col min="4638" max="4638" width="19" style="48" customWidth="1"/>
    <col min="4639" max="4886" width="11.42578125" style="48"/>
    <col min="4887" max="4887" width="18.5703125" style="48" customWidth="1"/>
    <col min="4888" max="4890" width="11.42578125" style="48"/>
    <col min="4891" max="4891" width="22.140625" style="48" customWidth="1"/>
    <col min="4892" max="4892" width="16.85546875" style="48" customWidth="1"/>
    <col min="4893" max="4893" width="13" style="48" customWidth="1"/>
    <col min="4894" max="4894" width="19" style="48" customWidth="1"/>
    <col min="4895" max="5142" width="11.42578125" style="48"/>
    <col min="5143" max="5143" width="18.5703125" style="48" customWidth="1"/>
    <col min="5144" max="5146" width="11.42578125" style="48"/>
    <col min="5147" max="5147" width="22.140625" style="48" customWidth="1"/>
    <col min="5148" max="5148" width="16.85546875" style="48" customWidth="1"/>
    <col min="5149" max="5149" width="13" style="48" customWidth="1"/>
    <col min="5150" max="5150" width="19" style="48" customWidth="1"/>
    <col min="5151" max="5398" width="11.42578125" style="48"/>
    <col min="5399" max="5399" width="18.5703125" style="48" customWidth="1"/>
    <col min="5400" max="5402" width="11.42578125" style="48"/>
    <col min="5403" max="5403" width="22.140625" style="48" customWidth="1"/>
    <col min="5404" max="5404" width="16.85546875" style="48" customWidth="1"/>
    <col min="5405" max="5405" width="13" style="48" customWidth="1"/>
    <col min="5406" max="5406" width="19" style="48" customWidth="1"/>
    <col min="5407" max="5654" width="11.42578125" style="48"/>
    <col min="5655" max="5655" width="18.5703125" style="48" customWidth="1"/>
    <col min="5656" max="5658" width="11.42578125" style="48"/>
    <col min="5659" max="5659" width="22.140625" style="48" customWidth="1"/>
    <col min="5660" max="5660" width="16.85546875" style="48" customWidth="1"/>
    <col min="5661" max="5661" width="13" style="48" customWidth="1"/>
    <col min="5662" max="5662" width="19" style="48" customWidth="1"/>
    <col min="5663" max="5910" width="11.42578125" style="48"/>
    <col min="5911" max="5911" width="18.5703125" style="48" customWidth="1"/>
    <col min="5912" max="5914" width="11.42578125" style="48"/>
    <col min="5915" max="5915" width="22.140625" style="48" customWidth="1"/>
    <col min="5916" max="5916" width="16.85546875" style="48" customWidth="1"/>
    <col min="5917" max="5917" width="13" style="48" customWidth="1"/>
    <col min="5918" max="5918" width="19" style="48" customWidth="1"/>
    <col min="5919" max="6166" width="11.42578125" style="48"/>
    <col min="6167" max="6167" width="18.5703125" style="48" customWidth="1"/>
    <col min="6168" max="6170" width="11.42578125" style="48"/>
    <col min="6171" max="6171" width="22.140625" style="48" customWidth="1"/>
    <col min="6172" max="6172" width="16.85546875" style="48" customWidth="1"/>
    <col min="6173" max="6173" width="13" style="48" customWidth="1"/>
    <col min="6174" max="6174" width="19" style="48" customWidth="1"/>
    <col min="6175" max="6422" width="11.42578125" style="48"/>
    <col min="6423" max="6423" width="18.5703125" style="48" customWidth="1"/>
    <col min="6424" max="6426" width="11.42578125" style="48"/>
    <col min="6427" max="6427" width="22.140625" style="48" customWidth="1"/>
    <col min="6428" max="6428" width="16.85546875" style="48" customWidth="1"/>
    <col min="6429" max="6429" width="13" style="48" customWidth="1"/>
    <col min="6430" max="6430" width="19" style="48" customWidth="1"/>
    <col min="6431" max="6678" width="11.42578125" style="48"/>
    <col min="6679" max="6679" width="18.5703125" style="48" customWidth="1"/>
    <col min="6680" max="6682" width="11.42578125" style="48"/>
    <col min="6683" max="6683" width="22.140625" style="48" customWidth="1"/>
    <col min="6684" max="6684" width="16.85546875" style="48" customWidth="1"/>
    <col min="6685" max="6685" width="13" style="48" customWidth="1"/>
    <col min="6686" max="6686" width="19" style="48" customWidth="1"/>
    <col min="6687" max="6934" width="11.42578125" style="48"/>
    <col min="6935" max="6935" width="18.5703125" style="48" customWidth="1"/>
    <col min="6936" max="6938" width="11.42578125" style="48"/>
    <col min="6939" max="6939" width="22.140625" style="48" customWidth="1"/>
    <col min="6940" max="6940" width="16.85546875" style="48" customWidth="1"/>
    <col min="6941" max="6941" width="13" style="48" customWidth="1"/>
    <col min="6942" max="6942" width="19" style="48" customWidth="1"/>
    <col min="6943" max="7190" width="11.42578125" style="48"/>
    <col min="7191" max="7191" width="18.5703125" style="48" customWidth="1"/>
    <col min="7192" max="7194" width="11.42578125" style="48"/>
    <col min="7195" max="7195" width="22.140625" style="48" customWidth="1"/>
    <col min="7196" max="7196" width="16.85546875" style="48" customWidth="1"/>
    <col min="7197" max="7197" width="13" style="48" customWidth="1"/>
    <col min="7198" max="7198" width="19" style="48" customWidth="1"/>
    <col min="7199" max="7446" width="11.42578125" style="48"/>
    <col min="7447" max="7447" width="18.5703125" style="48" customWidth="1"/>
    <col min="7448" max="7450" width="11.42578125" style="48"/>
    <col min="7451" max="7451" width="22.140625" style="48" customWidth="1"/>
    <col min="7452" max="7452" width="16.85546875" style="48" customWidth="1"/>
    <col min="7453" max="7453" width="13" style="48" customWidth="1"/>
    <col min="7454" max="7454" width="19" style="48" customWidth="1"/>
    <col min="7455" max="7702" width="11.42578125" style="48"/>
    <col min="7703" max="7703" width="18.5703125" style="48" customWidth="1"/>
    <col min="7704" max="7706" width="11.42578125" style="48"/>
    <col min="7707" max="7707" width="22.140625" style="48" customWidth="1"/>
    <col min="7708" max="7708" width="16.85546875" style="48" customWidth="1"/>
    <col min="7709" max="7709" width="13" style="48" customWidth="1"/>
    <col min="7710" max="7710" width="19" style="48" customWidth="1"/>
    <col min="7711" max="7958" width="11.42578125" style="48"/>
    <col min="7959" max="7959" width="18.5703125" style="48" customWidth="1"/>
    <col min="7960" max="7962" width="11.42578125" style="48"/>
    <col min="7963" max="7963" width="22.140625" style="48" customWidth="1"/>
    <col min="7964" max="7964" width="16.85546875" style="48" customWidth="1"/>
    <col min="7965" max="7965" width="13" style="48" customWidth="1"/>
    <col min="7966" max="7966" width="19" style="48" customWidth="1"/>
    <col min="7967" max="8214" width="11.42578125" style="48"/>
    <col min="8215" max="8215" width="18.5703125" style="48" customWidth="1"/>
    <col min="8216" max="8218" width="11.42578125" style="48"/>
    <col min="8219" max="8219" width="22.140625" style="48" customWidth="1"/>
    <col min="8220" max="8220" width="16.85546875" style="48" customWidth="1"/>
    <col min="8221" max="8221" width="13" style="48" customWidth="1"/>
    <col min="8222" max="8222" width="19" style="48" customWidth="1"/>
    <col min="8223" max="8470" width="11.42578125" style="48"/>
    <col min="8471" max="8471" width="18.5703125" style="48" customWidth="1"/>
    <col min="8472" max="8474" width="11.42578125" style="48"/>
    <col min="8475" max="8475" width="22.140625" style="48" customWidth="1"/>
    <col min="8476" max="8476" width="16.85546875" style="48" customWidth="1"/>
    <col min="8477" max="8477" width="13" style="48" customWidth="1"/>
    <col min="8478" max="8478" width="19" style="48" customWidth="1"/>
    <col min="8479" max="8726" width="11.42578125" style="48"/>
    <col min="8727" max="8727" width="18.5703125" style="48" customWidth="1"/>
    <col min="8728" max="8730" width="11.42578125" style="48"/>
    <col min="8731" max="8731" width="22.140625" style="48" customWidth="1"/>
    <col min="8732" max="8732" width="16.85546875" style="48" customWidth="1"/>
    <col min="8733" max="8733" width="13" style="48" customWidth="1"/>
    <col min="8734" max="8734" width="19" style="48" customWidth="1"/>
    <col min="8735" max="8982" width="11.42578125" style="48"/>
    <col min="8983" max="8983" width="18.5703125" style="48" customWidth="1"/>
    <col min="8984" max="8986" width="11.42578125" style="48"/>
    <col min="8987" max="8987" width="22.140625" style="48" customWidth="1"/>
    <col min="8988" max="8988" width="16.85546875" style="48" customWidth="1"/>
    <col min="8989" max="8989" width="13" style="48" customWidth="1"/>
    <col min="8990" max="8990" width="19" style="48" customWidth="1"/>
    <col min="8991" max="9238" width="11.42578125" style="48"/>
    <col min="9239" max="9239" width="18.5703125" style="48" customWidth="1"/>
    <col min="9240" max="9242" width="11.42578125" style="48"/>
    <col min="9243" max="9243" width="22.140625" style="48" customWidth="1"/>
    <col min="9244" max="9244" width="16.85546875" style="48" customWidth="1"/>
    <col min="9245" max="9245" width="13" style="48" customWidth="1"/>
    <col min="9246" max="9246" width="19" style="48" customWidth="1"/>
    <col min="9247" max="9494" width="11.42578125" style="48"/>
    <col min="9495" max="9495" width="18.5703125" style="48" customWidth="1"/>
    <col min="9496" max="9498" width="11.42578125" style="48"/>
    <col min="9499" max="9499" width="22.140625" style="48" customWidth="1"/>
    <col min="9500" max="9500" width="16.85546875" style="48" customWidth="1"/>
    <col min="9501" max="9501" width="13" style="48" customWidth="1"/>
    <col min="9502" max="9502" width="19" style="48" customWidth="1"/>
    <col min="9503" max="9750" width="11.42578125" style="48"/>
    <col min="9751" max="9751" width="18.5703125" style="48" customWidth="1"/>
    <col min="9752" max="9754" width="11.42578125" style="48"/>
    <col min="9755" max="9755" width="22.140625" style="48" customWidth="1"/>
    <col min="9756" max="9756" width="16.85546875" style="48" customWidth="1"/>
    <col min="9757" max="9757" width="13" style="48" customWidth="1"/>
    <col min="9758" max="9758" width="19" style="48" customWidth="1"/>
    <col min="9759" max="10006" width="11.42578125" style="48"/>
    <col min="10007" max="10007" width="18.5703125" style="48" customWidth="1"/>
    <col min="10008" max="10010" width="11.42578125" style="48"/>
    <col min="10011" max="10011" width="22.140625" style="48" customWidth="1"/>
    <col min="10012" max="10012" width="16.85546875" style="48" customWidth="1"/>
    <col min="10013" max="10013" width="13" style="48" customWidth="1"/>
    <col min="10014" max="10014" width="19" style="48" customWidth="1"/>
    <col min="10015" max="10262" width="11.42578125" style="48"/>
    <col min="10263" max="10263" width="18.5703125" style="48" customWidth="1"/>
    <col min="10264" max="10266" width="11.42578125" style="48"/>
    <col min="10267" max="10267" width="22.140625" style="48" customWidth="1"/>
    <col min="10268" max="10268" width="16.85546875" style="48" customWidth="1"/>
    <col min="10269" max="10269" width="13" style="48" customWidth="1"/>
    <col min="10270" max="10270" width="19" style="48" customWidth="1"/>
    <col min="10271" max="10518" width="11.42578125" style="48"/>
    <col min="10519" max="10519" width="18.5703125" style="48" customWidth="1"/>
    <col min="10520" max="10522" width="11.42578125" style="48"/>
    <col min="10523" max="10523" width="22.140625" style="48" customWidth="1"/>
    <col min="10524" max="10524" width="16.85546875" style="48" customWidth="1"/>
    <col min="10525" max="10525" width="13" style="48" customWidth="1"/>
    <col min="10526" max="10526" width="19" style="48" customWidth="1"/>
    <col min="10527" max="10774" width="11.42578125" style="48"/>
    <col min="10775" max="10775" width="18.5703125" style="48" customWidth="1"/>
    <col min="10776" max="10778" width="11.42578125" style="48"/>
    <col min="10779" max="10779" width="22.140625" style="48" customWidth="1"/>
    <col min="10780" max="10780" width="16.85546875" style="48" customWidth="1"/>
    <col min="10781" max="10781" width="13" style="48" customWidth="1"/>
    <col min="10782" max="10782" width="19" style="48" customWidth="1"/>
    <col min="10783" max="11030" width="11.42578125" style="48"/>
    <col min="11031" max="11031" width="18.5703125" style="48" customWidth="1"/>
    <col min="11032" max="11034" width="11.42578125" style="48"/>
    <col min="11035" max="11035" width="22.140625" style="48" customWidth="1"/>
    <col min="11036" max="11036" width="16.85546875" style="48" customWidth="1"/>
    <col min="11037" max="11037" width="13" style="48" customWidth="1"/>
    <col min="11038" max="11038" width="19" style="48" customWidth="1"/>
    <col min="11039" max="11286" width="11.42578125" style="48"/>
    <col min="11287" max="11287" width="18.5703125" style="48" customWidth="1"/>
    <col min="11288" max="11290" width="11.42578125" style="48"/>
    <col min="11291" max="11291" width="22.140625" style="48" customWidth="1"/>
    <col min="11292" max="11292" width="16.85546875" style="48" customWidth="1"/>
    <col min="11293" max="11293" width="13" style="48" customWidth="1"/>
    <col min="11294" max="11294" width="19" style="48" customWidth="1"/>
    <col min="11295" max="11542" width="11.42578125" style="48"/>
    <col min="11543" max="11543" width="18.5703125" style="48" customWidth="1"/>
    <col min="11544" max="11546" width="11.42578125" style="48"/>
    <col min="11547" max="11547" width="22.140625" style="48" customWidth="1"/>
    <col min="11548" max="11548" width="16.85546875" style="48" customWidth="1"/>
    <col min="11549" max="11549" width="13" style="48" customWidth="1"/>
    <col min="11550" max="11550" width="19" style="48" customWidth="1"/>
    <col min="11551" max="11798" width="11.42578125" style="48"/>
    <col min="11799" max="11799" width="18.5703125" style="48" customWidth="1"/>
    <col min="11800" max="11802" width="11.42578125" style="48"/>
    <col min="11803" max="11803" width="22.140625" style="48" customWidth="1"/>
    <col min="11804" max="11804" width="16.85546875" style="48" customWidth="1"/>
    <col min="11805" max="11805" width="13" style="48" customWidth="1"/>
    <col min="11806" max="11806" width="19" style="48" customWidth="1"/>
    <col min="11807" max="12054" width="11.42578125" style="48"/>
    <col min="12055" max="12055" width="18.5703125" style="48" customWidth="1"/>
    <col min="12056" max="12058" width="11.42578125" style="48"/>
    <col min="12059" max="12059" width="22.140625" style="48" customWidth="1"/>
    <col min="12060" max="12060" width="16.85546875" style="48" customWidth="1"/>
    <col min="12061" max="12061" width="13" style="48" customWidth="1"/>
    <col min="12062" max="12062" width="19" style="48" customWidth="1"/>
    <col min="12063" max="12310" width="11.42578125" style="48"/>
    <col min="12311" max="12311" width="18.5703125" style="48" customWidth="1"/>
    <col min="12312" max="12314" width="11.42578125" style="48"/>
    <col min="12315" max="12315" width="22.140625" style="48" customWidth="1"/>
    <col min="12316" max="12316" width="16.85546875" style="48" customWidth="1"/>
    <col min="12317" max="12317" width="13" style="48" customWidth="1"/>
    <col min="12318" max="12318" width="19" style="48" customWidth="1"/>
    <col min="12319" max="12566" width="11.42578125" style="48"/>
    <col min="12567" max="12567" width="18.5703125" style="48" customWidth="1"/>
    <col min="12568" max="12570" width="11.42578125" style="48"/>
    <col min="12571" max="12571" width="22.140625" style="48" customWidth="1"/>
    <col min="12572" max="12572" width="16.85546875" style="48" customWidth="1"/>
    <col min="12573" max="12573" width="13" style="48" customWidth="1"/>
    <col min="12574" max="12574" width="19" style="48" customWidth="1"/>
    <col min="12575" max="12822" width="11.42578125" style="48"/>
    <col min="12823" max="12823" width="18.5703125" style="48" customWidth="1"/>
    <col min="12824" max="12826" width="11.42578125" style="48"/>
    <col min="12827" max="12827" width="22.140625" style="48" customWidth="1"/>
    <col min="12828" max="12828" width="16.85546875" style="48" customWidth="1"/>
    <col min="12829" max="12829" width="13" style="48" customWidth="1"/>
    <col min="12830" max="12830" width="19" style="48" customWidth="1"/>
    <col min="12831" max="13078" width="11.42578125" style="48"/>
    <col min="13079" max="13079" width="18.5703125" style="48" customWidth="1"/>
    <col min="13080" max="13082" width="11.42578125" style="48"/>
    <col min="13083" max="13083" width="22.140625" style="48" customWidth="1"/>
    <col min="13084" max="13084" width="16.85546875" style="48" customWidth="1"/>
    <col min="13085" max="13085" width="13" style="48" customWidth="1"/>
    <col min="13086" max="13086" width="19" style="48" customWidth="1"/>
    <col min="13087" max="13334" width="11.42578125" style="48"/>
    <col min="13335" max="13335" width="18.5703125" style="48" customWidth="1"/>
    <col min="13336" max="13338" width="11.42578125" style="48"/>
    <col min="13339" max="13339" width="22.140625" style="48" customWidth="1"/>
    <col min="13340" max="13340" width="16.85546875" style="48" customWidth="1"/>
    <col min="13341" max="13341" width="13" style="48" customWidth="1"/>
    <col min="13342" max="13342" width="19" style="48" customWidth="1"/>
    <col min="13343" max="13590" width="11.42578125" style="48"/>
    <col min="13591" max="13591" width="18.5703125" style="48" customWidth="1"/>
    <col min="13592" max="13594" width="11.42578125" style="48"/>
    <col min="13595" max="13595" width="22.140625" style="48" customWidth="1"/>
    <col min="13596" max="13596" width="16.85546875" style="48" customWidth="1"/>
    <col min="13597" max="13597" width="13" style="48" customWidth="1"/>
    <col min="13598" max="13598" width="19" style="48" customWidth="1"/>
    <col min="13599" max="13846" width="11.42578125" style="48"/>
    <col min="13847" max="13847" width="18.5703125" style="48" customWidth="1"/>
    <col min="13848" max="13850" width="11.42578125" style="48"/>
    <col min="13851" max="13851" width="22.140625" style="48" customWidth="1"/>
    <col min="13852" max="13852" width="16.85546875" style="48" customWidth="1"/>
    <col min="13853" max="13853" width="13" style="48" customWidth="1"/>
    <col min="13854" max="13854" width="19" style="48" customWidth="1"/>
    <col min="13855" max="14102" width="11.42578125" style="48"/>
    <col min="14103" max="14103" width="18.5703125" style="48" customWidth="1"/>
    <col min="14104" max="14106" width="11.42578125" style="48"/>
    <col min="14107" max="14107" width="22.140625" style="48" customWidth="1"/>
    <col min="14108" max="14108" width="16.85546875" style="48" customWidth="1"/>
    <col min="14109" max="14109" width="13" style="48" customWidth="1"/>
    <col min="14110" max="14110" width="19" style="48" customWidth="1"/>
    <col min="14111" max="14358" width="11.42578125" style="48"/>
    <col min="14359" max="14359" width="18.5703125" style="48" customWidth="1"/>
    <col min="14360" max="14362" width="11.42578125" style="48"/>
    <col min="14363" max="14363" width="22.140625" style="48" customWidth="1"/>
    <col min="14364" max="14364" width="16.85546875" style="48" customWidth="1"/>
    <col min="14365" max="14365" width="13" style="48" customWidth="1"/>
    <col min="14366" max="14366" width="19" style="48" customWidth="1"/>
    <col min="14367" max="14614" width="11.42578125" style="48"/>
    <col min="14615" max="14615" width="18.5703125" style="48" customWidth="1"/>
    <col min="14616" max="14618" width="11.42578125" style="48"/>
    <col min="14619" max="14619" width="22.140625" style="48" customWidth="1"/>
    <col min="14620" max="14620" width="16.85546875" style="48" customWidth="1"/>
    <col min="14621" max="14621" width="13" style="48" customWidth="1"/>
    <col min="14622" max="14622" width="19" style="48" customWidth="1"/>
    <col min="14623" max="14870" width="11.42578125" style="48"/>
    <col min="14871" max="14871" width="18.5703125" style="48" customWidth="1"/>
    <col min="14872" max="14874" width="11.42578125" style="48"/>
    <col min="14875" max="14875" width="22.140625" style="48" customWidth="1"/>
    <col min="14876" max="14876" width="16.85546875" style="48" customWidth="1"/>
    <col min="14877" max="14877" width="13" style="48" customWidth="1"/>
    <col min="14878" max="14878" width="19" style="48" customWidth="1"/>
    <col min="14879" max="15126" width="11.42578125" style="48"/>
    <col min="15127" max="15127" width="18.5703125" style="48" customWidth="1"/>
    <col min="15128" max="15130" width="11.42578125" style="48"/>
    <col min="15131" max="15131" width="22.140625" style="48" customWidth="1"/>
    <col min="15132" max="15132" width="16.85546875" style="48" customWidth="1"/>
    <col min="15133" max="15133" width="13" style="48" customWidth="1"/>
    <col min="15134" max="15134" width="19" style="48" customWidth="1"/>
    <col min="15135" max="15382" width="11.42578125" style="48"/>
    <col min="15383" max="15383" width="18.5703125" style="48" customWidth="1"/>
    <col min="15384" max="15386" width="11.42578125" style="48"/>
    <col min="15387" max="15387" width="22.140625" style="48" customWidth="1"/>
    <col min="15388" max="15388" width="16.85546875" style="48" customWidth="1"/>
    <col min="15389" max="15389" width="13" style="48" customWidth="1"/>
    <col min="15390" max="15390" width="19" style="48" customWidth="1"/>
    <col min="15391" max="15638" width="11.42578125" style="48"/>
    <col min="15639" max="15639" width="18.5703125" style="48" customWidth="1"/>
    <col min="15640" max="15642" width="11.42578125" style="48"/>
    <col min="15643" max="15643" width="22.140625" style="48" customWidth="1"/>
    <col min="15644" max="15644" width="16.85546875" style="48" customWidth="1"/>
    <col min="15645" max="15645" width="13" style="48" customWidth="1"/>
    <col min="15646" max="15646" width="19" style="48" customWidth="1"/>
    <col min="15647" max="15894" width="11.42578125" style="48"/>
    <col min="15895" max="15895" width="18.5703125" style="48" customWidth="1"/>
    <col min="15896" max="15898" width="11.42578125" style="48"/>
    <col min="15899" max="15899" width="22.140625" style="48" customWidth="1"/>
    <col min="15900" max="15900" width="16.85546875" style="48" customWidth="1"/>
    <col min="15901" max="15901" width="13" style="48" customWidth="1"/>
    <col min="15902" max="15902" width="19" style="48" customWidth="1"/>
    <col min="15903" max="16384" width="11.42578125" style="48"/>
  </cols>
  <sheetData>
    <row r="1" spans="1:69" ht="15" customHeight="1" x14ac:dyDescent="0.25">
      <c r="A1" s="95" t="s">
        <v>241</v>
      </c>
      <c r="B1" s="95"/>
      <c r="C1" s="95"/>
      <c r="D1" s="95"/>
      <c r="E1" s="95"/>
      <c r="F1" s="95"/>
      <c r="G1" s="95"/>
      <c r="H1" s="95"/>
      <c r="I1" s="95"/>
      <c r="J1" s="95"/>
    </row>
    <row r="2" spans="1:69" ht="87" customHeight="1" x14ac:dyDescent="0.25">
      <c r="A2" s="49" t="s">
        <v>233</v>
      </c>
      <c r="B2" s="49" t="s">
        <v>242</v>
      </c>
      <c r="C2" s="49" t="s">
        <v>243</v>
      </c>
      <c r="D2" s="49" t="s">
        <v>234</v>
      </c>
      <c r="E2" s="49" t="s">
        <v>244</v>
      </c>
      <c r="F2" s="49" t="s">
        <v>245</v>
      </c>
      <c r="G2" s="49" t="s">
        <v>246</v>
      </c>
      <c r="H2" s="49" t="s">
        <v>247</v>
      </c>
      <c r="I2" s="49" t="s">
        <v>248</v>
      </c>
      <c r="J2" s="49" t="s">
        <v>249</v>
      </c>
    </row>
    <row r="3" spans="1:69" s="49" customFormat="1" ht="48" customHeight="1" x14ac:dyDescent="0.25">
      <c r="A3" s="49">
        <v>2018</v>
      </c>
      <c r="B3" s="54" t="s">
        <v>0</v>
      </c>
      <c r="C3" s="49" t="s">
        <v>251</v>
      </c>
      <c r="D3" s="49" t="s">
        <v>285</v>
      </c>
      <c r="E3" s="60" t="s">
        <v>266</v>
      </c>
      <c r="F3" s="49" t="s">
        <v>1</v>
      </c>
      <c r="G3" s="60" t="s">
        <v>267</v>
      </c>
      <c r="H3" s="49" t="s">
        <v>250</v>
      </c>
      <c r="I3" s="49" t="s">
        <v>228</v>
      </c>
      <c r="J3" s="63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</row>
    <row r="4" spans="1:69" s="49" customFormat="1" ht="48" customHeight="1" x14ac:dyDescent="0.25">
      <c r="A4" s="49">
        <f>A3</f>
        <v>2018</v>
      </c>
      <c r="B4" s="54" t="s">
        <v>2</v>
      </c>
      <c r="C4" s="49" t="s">
        <v>251</v>
      </c>
      <c r="D4" s="49" t="str">
        <f>D3</f>
        <v>Enero - Marzo</v>
      </c>
      <c r="E4" s="60" t="s">
        <v>266</v>
      </c>
      <c r="F4" s="49" t="s">
        <v>3</v>
      </c>
      <c r="G4" s="60" t="s">
        <v>267</v>
      </c>
      <c r="H4" s="49" t="s">
        <v>250</v>
      </c>
      <c r="I4" s="49" t="s">
        <v>229</v>
      </c>
      <c r="J4" s="63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</row>
    <row r="5" spans="1:69" s="49" customFormat="1" ht="48" customHeight="1" x14ac:dyDescent="0.25">
      <c r="A5" s="49">
        <f t="shared" ref="A5:A7" si="0">A4</f>
        <v>2018</v>
      </c>
      <c r="B5" s="54" t="s">
        <v>4</v>
      </c>
      <c r="C5" s="49" t="s">
        <v>251</v>
      </c>
      <c r="D5" s="49" t="str">
        <f>D4</f>
        <v>Enero - Marzo</v>
      </c>
      <c r="E5" s="60" t="s">
        <v>266</v>
      </c>
      <c r="F5" s="49" t="s">
        <v>5</v>
      </c>
      <c r="G5" s="60" t="s">
        <v>267</v>
      </c>
      <c r="H5" s="49" t="s">
        <v>250</v>
      </c>
      <c r="I5" s="49" t="s">
        <v>230</v>
      </c>
      <c r="J5" s="63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</row>
    <row r="6" spans="1:69" s="49" customFormat="1" ht="48" customHeight="1" x14ac:dyDescent="0.25">
      <c r="A6" s="49">
        <f t="shared" si="0"/>
        <v>2018</v>
      </c>
      <c r="B6" s="54" t="s">
        <v>6</v>
      </c>
      <c r="C6" s="49" t="s">
        <v>251</v>
      </c>
      <c r="D6" s="49" t="str">
        <f>D5</f>
        <v>Enero - Marzo</v>
      </c>
      <c r="E6" s="60" t="s">
        <v>266</v>
      </c>
      <c r="F6" s="49" t="s">
        <v>7</v>
      </c>
      <c r="G6" s="60" t="s">
        <v>267</v>
      </c>
      <c r="H6" s="49" t="s">
        <v>250</v>
      </c>
      <c r="I6" s="49" t="s">
        <v>231</v>
      </c>
      <c r="J6" s="63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</row>
    <row r="7" spans="1:69" s="49" customFormat="1" ht="48" customHeight="1" x14ac:dyDescent="0.25">
      <c r="A7" s="49">
        <f t="shared" si="0"/>
        <v>2018</v>
      </c>
      <c r="B7" s="54" t="s">
        <v>8</v>
      </c>
      <c r="C7" s="49" t="s">
        <v>251</v>
      </c>
      <c r="D7" s="49" t="str">
        <f>D6</f>
        <v>Enero - Marzo</v>
      </c>
      <c r="E7" s="60" t="s">
        <v>266</v>
      </c>
      <c r="F7" s="49" t="s">
        <v>9</v>
      </c>
      <c r="G7" s="60" t="s">
        <v>267</v>
      </c>
      <c r="H7" s="49" t="s">
        <v>250</v>
      </c>
      <c r="I7" s="49" t="s">
        <v>232</v>
      </c>
      <c r="J7" s="63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</row>
    <row r="8" spans="1:69" x14ac:dyDescent="0.25">
      <c r="A8" s="48" t="s">
        <v>252</v>
      </c>
    </row>
    <row r="9" spans="1:69" x14ac:dyDescent="0.25">
      <c r="A9" s="48" t="s">
        <v>263</v>
      </c>
    </row>
    <row r="10" spans="1:69" x14ac:dyDescent="0.25">
      <c r="A10" s="48" t="s">
        <v>286</v>
      </c>
    </row>
    <row r="11" spans="1:69" x14ac:dyDescent="0.25">
      <c r="A11" s="48" t="s">
        <v>235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scale="52" orientation="landscape" r:id="rId1"/>
  <headerFooter>
    <oddFooter>&amp;LJABA*IIHR*apa&amp;R&amp;P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11"/>
  <sheetViews>
    <sheetView workbookViewId="0">
      <selection sqref="A1:F1"/>
    </sheetView>
  </sheetViews>
  <sheetFormatPr baseColWidth="10" defaultRowHeight="15" x14ac:dyDescent="0.25"/>
  <cols>
    <col min="1" max="1" width="8" style="48" customWidth="1"/>
    <col min="2" max="2" width="17.5703125" style="48" customWidth="1"/>
    <col min="3" max="3" width="32.28515625" style="48" customWidth="1"/>
    <col min="4" max="4" width="46.7109375" style="48" customWidth="1"/>
    <col min="5" max="5" width="12.85546875" style="48" customWidth="1"/>
    <col min="6" max="6" width="51.85546875" style="48" customWidth="1"/>
    <col min="7" max="257" width="11.42578125" style="48"/>
    <col min="258" max="258" width="13" style="48" customWidth="1"/>
    <col min="259" max="259" width="17.85546875" style="48" customWidth="1"/>
    <col min="260" max="260" width="17" style="48" customWidth="1"/>
    <col min="261" max="261" width="14.140625" style="48" customWidth="1"/>
    <col min="262" max="262" width="15.28515625" style="48" customWidth="1"/>
    <col min="263" max="513" width="11.42578125" style="48"/>
    <col min="514" max="514" width="13" style="48" customWidth="1"/>
    <col min="515" max="515" width="17.85546875" style="48" customWidth="1"/>
    <col min="516" max="516" width="17" style="48" customWidth="1"/>
    <col min="517" max="517" width="14.140625" style="48" customWidth="1"/>
    <col min="518" max="518" width="15.28515625" style="48" customWidth="1"/>
    <col min="519" max="769" width="11.42578125" style="48"/>
    <col min="770" max="770" width="13" style="48" customWidth="1"/>
    <col min="771" max="771" width="17.85546875" style="48" customWidth="1"/>
    <col min="772" max="772" width="17" style="48" customWidth="1"/>
    <col min="773" max="773" width="14.140625" style="48" customWidth="1"/>
    <col min="774" max="774" width="15.28515625" style="48" customWidth="1"/>
    <col min="775" max="1025" width="11.42578125" style="48"/>
    <col min="1026" max="1026" width="13" style="48" customWidth="1"/>
    <col min="1027" max="1027" width="17.85546875" style="48" customWidth="1"/>
    <col min="1028" max="1028" width="17" style="48" customWidth="1"/>
    <col min="1029" max="1029" width="14.140625" style="48" customWidth="1"/>
    <col min="1030" max="1030" width="15.28515625" style="48" customWidth="1"/>
    <col min="1031" max="1281" width="11.42578125" style="48"/>
    <col min="1282" max="1282" width="13" style="48" customWidth="1"/>
    <col min="1283" max="1283" width="17.85546875" style="48" customWidth="1"/>
    <col min="1284" max="1284" width="17" style="48" customWidth="1"/>
    <col min="1285" max="1285" width="14.140625" style="48" customWidth="1"/>
    <col min="1286" max="1286" width="15.28515625" style="48" customWidth="1"/>
    <col min="1287" max="1537" width="11.42578125" style="48"/>
    <col min="1538" max="1538" width="13" style="48" customWidth="1"/>
    <col min="1539" max="1539" width="17.85546875" style="48" customWidth="1"/>
    <col min="1540" max="1540" width="17" style="48" customWidth="1"/>
    <col min="1541" max="1541" width="14.140625" style="48" customWidth="1"/>
    <col min="1542" max="1542" width="15.28515625" style="48" customWidth="1"/>
    <col min="1543" max="1793" width="11.42578125" style="48"/>
    <col min="1794" max="1794" width="13" style="48" customWidth="1"/>
    <col min="1795" max="1795" width="17.85546875" style="48" customWidth="1"/>
    <col min="1796" max="1796" width="17" style="48" customWidth="1"/>
    <col min="1797" max="1797" width="14.140625" style="48" customWidth="1"/>
    <col min="1798" max="1798" width="15.28515625" style="48" customWidth="1"/>
    <col min="1799" max="2049" width="11.42578125" style="48"/>
    <col min="2050" max="2050" width="13" style="48" customWidth="1"/>
    <col min="2051" max="2051" width="17.85546875" style="48" customWidth="1"/>
    <col min="2052" max="2052" width="17" style="48" customWidth="1"/>
    <col min="2053" max="2053" width="14.140625" style="48" customWidth="1"/>
    <col min="2054" max="2054" width="15.28515625" style="48" customWidth="1"/>
    <col min="2055" max="2305" width="11.42578125" style="48"/>
    <col min="2306" max="2306" width="13" style="48" customWidth="1"/>
    <col min="2307" max="2307" width="17.85546875" style="48" customWidth="1"/>
    <col min="2308" max="2308" width="17" style="48" customWidth="1"/>
    <col min="2309" max="2309" width="14.140625" style="48" customWidth="1"/>
    <col min="2310" max="2310" width="15.28515625" style="48" customWidth="1"/>
    <col min="2311" max="2561" width="11.42578125" style="48"/>
    <col min="2562" max="2562" width="13" style="48" customWidth="1"/>
    <col min="2563" max="2563" width="17.85546875" style="48" customWidth="1"/>
    <col min="2564" max="2564" width="17" style="48" customWidth="1"/>
    <col min="2565" max="2565" width="14.140625" style="48" customWidth="1"/>
    <col min="2566" max="2566" width="15.28515625" style="48" customWidth="1"/>
    <col min="2567" max="2817" width="11.42578125" style="48"/>
    <col min="2818" max="2818" width="13" style="48" customWidth="1"/>
    <col min="2819" max="2819" width="17.85546875" style="48" customWidth="1"/>
    <col min="2820" max="2820" width="17" style="48" customWidth="1"/>
    <col min="2821" max="2821" width="14.140625" style="48" customWidth="1"/>
    <col min="2822" max="2822" width="15.28515625" style="48" customWidth="1"/>
    <col min="2823" max="3073" width="11.42578125" style="48"/>
    <col min="3074" max="3074" width="13" style="48" customWidth="1"/>
    <col min="3075" max="3075" width="17.85546875" style="48" customWidth="1"/>
    <col min="3076" max="3076" width="17" style="48" customWidth="1"/>
    <col min="3077" max="3077" width="14.140625" style="48" customWidth="1"/>
    <col min="3078" max="3078" width="15.28515625" style="48" customWidth="1"/>
    <col min="3079" max="3329" width="11.42578125" style="48"/>
    <col min="3330" max="3330" width="13" style="48" customWidth="1"/>
    <col min="3331" max="3331" width="17.85546875" style="48" customWidth="1"/>
    <col min="3332" max="3332" width="17" style="48" customWidth="1"/>
    <col min="3333" max="3333" width="14.140625" style="48" customWidth="1"/>
    <col min="3334" max="3334" width="15.28515625" style="48" customWidth="1"/>
    <col min="3335" max="3585" width="11.42578125" style="48"/>
    <col min="3586" max="3586" width="13" style="48" customWidth="1"/>
    <col min="3587" max="3587" width="17.85546875" style="48" customWidth="1"/>
    <col min="3588" max="3588" width="17" style="48" customWidth="1"/>
    <col min="3589" max="3589" width="14.140625" style="48" customWidth="1"/>
    <col min="3590" max="3590" width="15.28515625" style="48" customWidth="1"/>
    <col min="3591" max="3841" width="11.42578125" style="48"/>
    <col min="3842" max="3842" width="13" style="48" customWidth="1"/>
    <col min="3843" max="3843" width="17.85546875" style="48" customWidth="1"/>
    <col min="3844" max="3844" width="17" style="48" customWidth="1"/>
    <col min="3845" max="3845" width="14.140625" style="48" customWidth="1"/>
    <col min="3846" max="3846" width="15.28515625" style="48" customWidth="1"/>
    <col min="3847" max="4097" width="11.42578125" style="48"/>
    <col min="4098" max="4098" width="13" style="48" customWidth="1"/>
    <col min="4099" max="4099" width="17.85546875" style="48" customWidth="1"/>
    <col min="4100" max="4100" width="17" style="48" customWidth="1"/>
    <col min="4101" max="4101" width="14.140625" style="48" customWidth="1"/>
    <col min="4102" max="4102" width="15.28515625" style="48" customWidth="1"/>
    <col min="4103" max="4353" width="11.42578125" style="48"/>
    <col min="4354" max="4354" width="13" style="48" customWidth="1"/>
    <col min="4355" max="4355" width="17.85546875" style="48" customWidth="1"/>
    <col min="4356" max="4356" width="17" style="48" customWidth="1"/>
    <col min="4357" max="4357" width="14.140625" style="48" customWidth="1"/>
    <col min="4358" max="4358" width="15.28515625" style="48" customWidth="1"/>
    <col min="4359" max="4609" width="11.42578125" style="48"/>
    <col min="4610" max="4610" width="13" style="48" customWidth="1"/>
    <col min="4611" max="4611" width="17.85546875" style="48" customWidth="1"/>
    <col min="4612" max="4612" width="17" style="48" customWidth="1"/>
    <col min="4613" max="4613" width="14.140625" style="48" customWidth="1"/>
    <col min="4614" max="4614" width="15.28515625" style="48" customWidth="1"/>
    <col min="4615" max="4865" width="11.42578125" style="48"/>
    <col min="4866" max="4866" width="13" style="48" customWidth="1"/>
    <col min="4867" max="4867" width="17.85546875" style="48" customWidth="1"/>
    <col min="4868" max="4868" width="17" style="48" customWidth="1"/>
    <col min="4869" max="4869" width="14.140625" style="48" customWidth="1"/>
    <col min="4870" max="4870" width="15.28515625" style="48" customWidth="1"/>
    <col min="4871" max="5121" width="11.42578125" style="48"/>
    <col min="5122" max="5122" width="13" style="48" customWidth="1"/>
    <col min="5123" max="5123" width="17.85546875" style="48" customWidth="1"/>
    <col min="5124" max="5124" width="17" style="48" customWidth="1"/>
    <col min="5125" max="5125" width="14.140625" style="48" customWidth="1"/>
    <col min="5126" max="5126" width="15.28515625" style="48" customWidth="1"/>
    <col min="5127" max="5377" width="11.42578125" style="48"/>
    <col min="5378" max="5378" width="13" style="48" customWidth="1"/>
    <col min="5379" max="5379" width="17.85546875" style="48" customWidth="1"/>
    <col min="5380" max="5380" width="17" style="48" customWidth="1"/>
    <col min="5381" max="5381" width="14.140625" style="48" customWidth="1"/>
    <col min="5382" max="5382" width="15.28515625" style="48" customWidth="1"/>
    <col min="5383" max="5633" width="11.42578125" style="48"/>
    <col min="5634" max="5634" width="13" style="48" customWidth="1"/>
    <col min="5635" max="5635" width="17.85546875" style="48" customWidth="1"/>
    <col min="5636" max="5636" width="17" style="48" customWidth="1"/>
    <col min="5637" max="5637" width="14.140625" style="48" customWidth="1"/>
    <col min="5638" max="5638" width="15.28515625" style="48" customWidth="1"/>
    <col min="5639" max="5889" width="11.42578125" style="48"/>
    <col min="5890" max="5890" width="13" style="48" customWidth="1"/>
    <col min="5891" max="5891" width="17.85546875" style="48" customWidth="1"/>
    <col min="5892" max="5892" width="17" style="48" customWidth="1"/>
    <col min="5893" max="5893" width="14.140625" style="48" customWidth="1"/>
    <col min="5894" max="5894" width="15.28515625" style="48" customWidth="1"/>
    <col min="5895" max="6145" width="11.42578125" style="48"/>
    <col min="6146" max="6146" width="13" style="48" customWidth="1"/>
    <col min="6147" max="6147" width="17.85546875" style="48" customWidth="1"/>
    <col min="6148" max="6148" width="17" style="48" customWidth="1"/>
    <col min="6149" max="6149" width="14.140625" style="48" customWidth="1"/>
    <col min="6150" max="6150" width="15.28515625" style="48" customWidth="1"/>
    <col min="6151" max="6401" width="11.42578125" style="48"/>
    <col min="6402" max="6402" width="13" style="48" customWidth="1"/>
    <col min="6403" max="6403" width="17.85546875" style="48" customWidth="1"/>
    <col min="6404" max="6404" width="17" style="48" customWidth="1"/>
    <col min="6405" max="6405" width="14.140625" style="48" customWidth="1"/>
    <col min="6406" max="6406" width="15.28515625" style="48" customWidth="1"/>
    <col min="6407" max="6657" width="11.42578125" style="48"/>
    <col min="6658" max="6658" width="13" style="48" customWidth="1"/>
    <col min="6659" max="6659" width="17.85546875" style="48" customWidth="1"/>
    <col min="6660" max="6660" width="17" style="48" customWidth="1"/>
    <col min="6661" max="6661" width="14.140625" style="48" customWidth="1"/>
    <col min="6662" max="6662" width="15.28515625" style="48" customWidth="1"/>
    <col min="6663" max="6913" width="11.42578125" style="48"/>
    <col min="6914" max="6914" width="13" style="48" customWidth="1"/>
    <col min="6915" max="6915" width="17.85546875" style="48" customWidth="1"/>
    <col min="6916" max="6916" width="17" style="48" customWidth="1"/>
    <col min="6917" max="6917" width="14.140625" style="48" customWidth="1"/>
    <col min="6918" max="6918" width="15.28515625" style="48" customWidth="1"/>
    <col min="6919" max="7169" width="11.42578125" style="48"/>
    <col min="7170" max="7170" width="13" style="48" customWidth="1"/>
    <col min="7171" max="7171" width="17.85546875" style="48" customWidth="1"/>
    <col min="7172" max="7172" width="17" style="48" customWidth="1"/>
    <col min="7173" max="7173" width="14.140625" style="48" customWidth="1"/>
    <col min="7174" max="7174" width="15.28515625" style="48" customWidth="1"/>
    <col min="7175" max="7425" width="11.42578125" style="48"/>
    <col min="7426" max="7426" width="13" style="48" customWidth="1"/>
    <col min="7427" max="7427" width="17.85546875" style="48" customWidth="1"/>
    <col min="7428" max="7428" width="17" style="48" customWidth="1"/>
    <col min="7429" max="7429" width="14.140625" style="48" customWidth="1"/>
    <col min="7430" max="7430" width="15.28515625" style="48" customWidth="1"/>
    <col min="7431" max="7681" width="11.42578125" style="48"/>
    <col min="7682" max="7682" width="13" style="48" customWidth="1"/>
    <col min="7683" max="7683" width="17.85546875" style="48" customWidth="1"/>
    <col min="7684" max="7684" width="17" style="48" customWidth="1"/>
    <col min="7685" max="7685" width="14.140625" style="48" customWidth="1"/>
    <col min="7686" max="7686" width="15.28515625" style="48" customWidth="1"/>
    <col min="7687" max="7937" width="11.42578125" style="48"/>
    <col min="7938" max="7938" width="13" style="48" customWidth="1"/>
    <col min="7939" max="7939" width="17.85546875" style="48" customWidth="1"/>
    <col min="7940" max="7940" width="17" style="48" customWidth="1"/>
    <col min="7941" max="7941" width="14.140625" style="48" customWidth="1"/>
    <col min="7942" max="7942" width="15.28515625" style="48" customWidth="1"/>
    <col min="7943" max="8193" width="11.42578125" style="48"/>
    <col min="8194" max="8194" width="13" style="48" customWidth="1"/>
    <col min="8195" max="8195" width="17.85546875" style="48" customWidth="1"/>
    <col min="8196" max="8196" width="17" style="48" customWidth="1"/>
    <col min="8197" max="8197" width="14.140625" style="48" customWidth="1"/>
    <col min="8198" max="8198" width="15.28515625" style="48" customWidth="1"/>
    <col min="8199" max="8449" width="11.42578125" style="48"/>
    <col min="8450" max="8450" width="13" style="48" customWidth="1"/>
    <col min="8451" max="8451" width="17.85546875" style="48" customWidth="1"/>
    <col min="8452" max="8452" width="17" style="48" customWidth="1"/>
    <col min="8453" max="8453" width="14.140625" style="48" customWidth="1"/>
    <col min="8454" max="8454" width="15.28515625" style="48" customWidth="1"/>
    <col min="8455" max="8705" width="11.42578125" style="48"/>
    <col min="8706" max="8706" width="13" style="48" customWidth="1"/>
    <col min="8707" max="8707" width="17.85546875" style="48" customWidth="1"/>
    <col min="8708" max="8708" width="17" style="48" customWidth="1"/>
    <col min="8709" max="8709" width="14.140625" style="48" customWidth="1"/>
    <col min="8710" max="8710" width="15.28515625" style="48" customWidth="1"/>
    <col min="8711" max="8961" width="11.42578125" style="48"/>
    <col min="8962" max="8962" width="13" style="48" customWidth="1"/>
    <col min="8963" max="8963" width="17.85546875" style="48" customWidth="1"/>
    <col min="8964" max="8964" width="17" style="48" customWidth="1"/>
    <col min="8965" max="8965" width="14.140625" style="48" customWidth="1"/>
    <col min="8966" max="8966" width="15.28515625" style="48" customWidth="1"/>
    <col min="8967" max="9217" width="11.42578125" style="48"/>
    <col min="9218" max="9218" width="13" style="48" customWidth="1"/>
    <col min="9219" max="9219" width="17.85546875" style="48" customWidth="1"/>
    <col min="9220" max="9220" width="17" style="48" customWidth="1"/>
    <col min="9221" max="9221" width="14.140625" style="48" customWidth="1"/>
    <col min="9222" max="9222" width="15.28515625" style="48" customWidth="1"/>
    <col min="9223" max="9473" width="11.42578125" style="48"/>
    <col min="9474" max="9474" width="13" style="48" customWidth="1"/>
    <col min="9475" max="9475" width="17.85546875" style="48" customWidth="1"/>
    <col min="9476" max="9476" width="17" style="48" customWidth="1"/>
    <col min="9477" max="9477" width="14.140625" style="48" customWidth="1"/>
    <col min="9478" max="9478" width="15.28515625" style="48" customWidth="1"/>
    <col min="9479" max="9729" width="11.42578125" style="48"/>
    <col min="9730" max="9730" width="13" style="48" customWidth="1"/>
    <col min="9731" max="9731" width="17.85546875" style="48" customWidth="1"/>
    <col min="9732" max="9732" width="17" style="48" customWidth="1"/>
    <col min="9733" max="9733" width="14.140625" style="48" customWidth="1"/>
    <col min="9734" max="9734" width="15.28515625" style="48" customWidth="1"/>
    <col min="9735" max="9985" width="11.42578125" style="48"/>
    <col min="9986" max="9986" width="13" style="48" customWidth="1"/>
    <col min="9987" max="9987" width="17.85546875" style="48" customWidth="1"/>
    <col min="9988" max="9988" width="17" style="48" customWidth="1"/>
    <col min="9989" max="9989" width="14.140625" style="48" customWidth="1"/>
    <col min="9990" max="9990" width="15.28515625" style="48" customWidth="1"/>
    <col min="9991" max="10241" width="11.42578125" style="48"/>
    <col min="10242" max="10242" width="13" style="48" customWidth="1"/>
    <col min="10243" max="10243" width="17.85546875" style="48" customWidth="1"/>
    <col min="10244" max="10244" width="17" style="48" customWidth="1"/>
    <col min="10245" max="10245" width="14.140625" style="48" customWidth="1"/>
    <col min="10246" max="10246" width="15.28515625" style="48" customWidth="1"/>
    <col min="10247" max="10497" width="11.42578125" style="48"/>
    <col min="10498" max="10498" width="13" style="48" customWidth="1"/>
    <col min="10499" max="10499" width="17.85546875" style="48" customWidth="1"/>
    <col min="10500" max="10500" width="17" style="48" customWidth="1"/>
    <col min="10501" max="10501" width="14.140625" style="48" customWidth="1"/>
    <col min="10502" max="10502" width="15.28515625" style="48" customWidth="1"/>
    <col min="10503" max="10753" width="11.42578125" style="48"/>
    <col min="10754" max="10754" width="13" style="48" customWidth="1"/>
    <col min="10755" max="10755" width="17.85546875" style="48" customWidth="1"/>
    <col min="10756" max="10756" width="17" style="48" customWidth="1"/>
    <col min="10757" max="10757" width="14.140625" style="48" customWidth="1"/>
    <col min="10758" max="10758" width="15.28515625" style="48" customWidth="1"/>
    <col min="10759" max="11009" width="11.42578125" style="48"/>
    <col min="11010" max="11010" width="13" style="48" customWidth="1"/>
    <col min="11011" max="11011" width="17.85546875" style="48" customWidth="1"/>
    <col min="11012" max="11012" width="17" style="48" customWidth="1"/>
    <col min="11013" max="11013" width="14.140625" style="48" customWidth="1"/>
    <col min="11014" max="11014" width="15.28515625" style="48" customWidth="1"/>
    <col min="11015" max="11265" width="11.42578125" style="48"/>
    <col min="11266" max="11266" width="13" style="48" customWidth="1"/>
    <col min="11267" max="11267" width="17.85546875" style="48" customWidth="1"/>
    <col min="11268" max="11268" width="17" style="48" customWidth="1"/>
    <col min="11269" max="11269" width="14.140625" style="48" customWidth="1"/>
    <col min="11270" max="11270" width="15.28515625" style="48" customWidth="1"/>
    <col min="11271" max="11521" width="11.42578125" style="48"/>
    <col min="11522" max="11522" width="13" style="48" customWidth="1"/>
    <col min="11523" max="11523" width="17.85546875" style="48" customWidth="1"/>
    <col min="11524" max="11524" width="17" style="48" customWidth="1"/>
    <col min="11525" max="11525" width="14.140625" style="48" customWidth="1"/>
    <col min="11526" max="11526" width="15.28515625" style="48" customWidth="1"/>
    <col min="11527" max="11777" width="11.42578125" style="48"/>
    <col min="11778" max="11778" width="13" style="48" customWidth="1"/>
    <col min="11779" max="11779" width="17.85546875" style="48" customWidth="1"/>
    <col min="11780" max="11780" width="17" style="48" customWidth="1"/>
    <col min="11781" max="11781" width="14.140625" style="48" customWidth="1"/>
    <col min="11782" max="11782" width="15.28515625" style="48" customWidth="1"/>
    <col min="11783" max="12033" width="11.42578125" style="48"/>
    <col min="12034" max="12034" width="13" style="48" customWidth="1"/>
    <col min="12035" max="12035" width="17.85546875" style="48" customWidth="1"/>
    <col min="12036" max="12036" width="17" style="48" customWidth="1"/>
    <col min="12037" max="12037" width="14.140625" style="48" customWidth="1"/>
    <col min="12038" max="12038" width="15.28515625" style="48" customWidth="1"/>
    <col min="12039" max="12289" width="11.42578125" style="48"/>
    <col min="12290" max="12290" width="13" style="48" customWidth="1"/>
    <col min="12291" max="12291" width="17.85546875" style="48" customWidth="1"/>
    <col min="12292" max="12292" width="17" style="48" customWidth="1"/>
    <col min="12293" max="12293" width="14.140625" style="48" customWidth="1"/>
    <col min="12294" max="12294" width="15.28515625" style="48" customWidth="1"/>
    <col min="12295" max="12545" width="11.42578125" style="48"/>
    <col min="12546" max="12546" width="13" style="48" customWidth="1"/>
    <col min="12547" max="12547" width="17.85546875" style="48" customWidth="1"/>
    <col min="12548" max="12548" width="17" style="48" customWidth="1"/>
    <col min="12549" max="12549" width="14.140625" style="48" customWidth="1"/>
    <col min="12550" max="12550" width="15.28515625" style="48" customWidth="1"/>
    <col min="12551" max="12801" width="11.42578125" style="48"/>
    <col min="12802" max="12802" width="13" style="48" customWidth="1"/>
    <col min="12803" max="12803" width="17.85546875" style="48" customWidth="1"/>
    <col min="12804" max="12804" width="17" style="48" customWidth="1"/>
    <col min="12805" max="12805" width="14.140625" style="48" customWidth="1"/>
    <col min="12806" max="12806" width="15.28515625" style="48" customWidth="1"/>
    <col min="12807" max="13057" width="11.42578125" style="48"/>
    <col min="13058" max="13058" width="13" style="48" customWidth="1"/>
    <col min="13059" max="13059" width="17.85546875" style="48" customWidth="1"/>
    <col min="13060" max="13060" width="17" style="48" customWidth="1"/>
    <col min="13061" max="13061" width="14.140625" style="48" customWidth="1"/>
    <col min="13062" max="13062" width="15.28515625" style="48" customWidth="1"/>
    <col min="13063" max="13313" width="11.42578125" style="48"/>
    <col min="13314" max="13314" width="13" style="48" customWidth="1"/>
    <col min="13315" max="13315" width="17.85546875" style="48" customWidth="1"/>
    <col min="13316" max="13316" width="17" style="48" customWidth="1"/>
    <col min="13317" max="13317" width="14.140625" style="48" customWidth="1"/>
    <col min="13318" max="13318" width="15.28515625" style="48" customWidth="1"/>
    <col min="13319" max="13569" width="11.42578125" style="48"/>
    <col min="13570" max="13570" width="13" style="48" customWidth="1"/>
    <col min="13571" max="13571" width="17.85546875" style="48" customWidth="1"/>
    <col min="13572" max="13572" width="17" style="48" customWidth="1"/>
    <col min="13573" max="13573" width="14.140625" style="48" customWidth="1"/>
    <col min="13574" max="13574" width="15.28515625" style="48" customWidth="1"/>
    <col min="13575" max="13825" width="11.42578125" style="48"/>
    <col min="13826" max="13826" width="13" style="48" customWidth="1"/>
    <col min="13827" max="13827" width="17.85546875" style="48" customWidth="1"/>
    <col min="13828" max="13828" width="17" style="48" customWidth="1"/>
    <col min="13829" max="13829" width="14.140625" style="48" customWidth="1"/>
    <col min="13830" max="13830" width="15.28515625" style="48" customWidth="1"/>
    <col min="13831" max="14081" width="11.42578125" style="48"/>
    <col min="14082" max="14082" width="13" style="48" customWidth="1"/>
    <col min="14083" max="14083" width="17.85546875" style="48" customWidth="1"/>
    <col min="14084" max="14084" width="17" style="48" customWidth="1"/>
    <col min="14085" max="14085" width="14.140625" style="48" customWidth="1"/>
    <col min="14086" max="14086" width="15.28515625" style="48" customWidth="1"/>
    <col min="14087" max="14337" width="11.42578125" style="48"/>
    <col min="14338" max="14338" width="13" style="48" customWidth="1"/>
    <col min="14339" max="14339" width="17.85546875" style="48" customWidth="1"/>
    <col min="14340" max="14340" width="17" style="48" customWidth="1"/>
    <col min="14341" max="14341" width="14.140625" style="48" customWidth="1"/>
    <col min="14342" max="14342" width="15.28515625" style="48" customWidth="1"/>
    <col min="14343" max="14593" width="11.42578125" style="48"/>
    <col min="14594" max="14594" width="13" style="48" customWidth="1"/>
    <col min="14595" max="14595" width="17.85546875" style="48" customWidth="1"/>
    <col min="14596" max="14596" width="17" style="48" customWidth="1"/>
    <col min="14597" max="14597" width="14.140625" style="48" customWidth="1"/>
    <col min="14598" max="14598" width="15.28515625" style="48" customWidth="1"/>
    <col min="14599" max="14849" width="11.42578125" style="48"/>
    <col min="14850" max="14850" width="13" style="48" customWidth="1"/>
    <col min="14851" max="14851" width="17.85546875" style="48" customWidth="1"/>
    <col min="14852" max="14852" width="17" style="48" customWidth="1"/>
    <col min="14853" max="14853" width="14.140625" style="48" customWidth="1"/>
    <col min="14854" max="14854" width="15.28515625" style="48" customWidth="1"/>
    <col min="14855" max="15105" width="11.42578125" style="48"/>
    <col min="15106" max="15106" width="13" style="48" customWidth="1"/>
    <col min="15107" max="15107" width="17.85546875" style="48" customWidth="1"/>
    <col min="15108" max="15108" width="17" style="48" customWidth="1"/>
    <col min="15109" max="15109" width="14.140625" style="48" customWidth="1"/>
    <col min="15110" max="15110" width="15.28515625" style="48" customWidth="1"/>
    <col min="15111" max="15361" width="11.42578125" style="48"/>
    <col min="15362" max="15362" width="13" style="48" customWidth="1"/>
    <col min="15363" max="15363" width="17.85546875" style="48" customWidth="1"/>
    <col min="15364" max="15364" width="17" style="48" customWidth="1"/>
    <col min="15365" max="15365" width="14.140625" style="48" customWidth="1"/>
    <col min="15366" max="15366" width="15.28515625" style="48" customWidth="1"/>
    <col min="15367" max="15617" width="11.42578125" style="48"/>
    <col min="15618" max="15618" width="13" style="48" customWidth="1"/>
    <col min="15619" max="15619" width="17.85546875" style="48" customWidth="1"/>
    <col min="15620" max="15620" width="17" style="48" customWidth="1"/>
    <col min="15621" max="15621" width="14.140625" style="48" customWidth="1"/>
    <col min="15622" max="15622" width="15.28515625" style="48" customWidth="1"/>
    <col min="15623" max="15873" width="11.42578125" style="48"/>
    <col min="15874" max="15874" width="13" style="48" customWidth="1"/>
    <col min="15875" max="15875" width="17.85546875" style="48" customWidth="1"/>
    <col min="15876" max="15876" width="17" style="48" customWidth="1"/>
    <col min="15877" max="15877" width="14.140625" style="48" customWidth="1"/>
    <col min="15878" max="15878" width="15.28515625" style="48" customWidth="1"/>
    <col min="15879" max="16129" width="11.42578125" style="48"/>
    <col min="16130" max="16130" width="13" style="48" customWidth="1"/>
    <col min="16131" max="16131" width="17.85546875" style="48" customWidth="1"/>
    <col min="16132" max="16132" width="17" style="48" customWidth="1"/>
    <col min="16133" max="16133" width="14.140625" style="48" customWidth="1"/>
    <col min="16134" max="16134" width="15.28515625" style="48" customWidth="1"/>
    <col min="16135" max="16384" width="11.42578125" style="48"/>
  </cols>
  <sheetData>
    <row r="1" spans="1:6" ht="15" customHeight="1" x14ac:dyDescent="0.25">
      <c r="A1" s="95" t="s">
        <v>268</v>
      </c>
      <c r="B1" s="95"/>
      <c r="C1" s="95"/>
      <c r="D1" s="95"/>
      <c r="E1" s="95"/>
      <c r="F1" s="95"/>
    </row>
    <row r="2" spans="1:6" ht="36" x14ac:dyDescent="0.25">
      <c r="A2" s="49" t="s">
        <v>233</v>
      </c>
      <c r="B2" s="49" t="s">
        <v>236</v>
      </c>
      <c r="C2" s="49" t="s">
        <v>237</v>
      </c>
      <c r="D2" s="49" t="s">
        <v>238</v>
      </c>
      <c r="E2" s="49" t="s">
        <v>239</v>
      </c>
      <c r="F2" s="49" t="s">
        <v>240</v>
      </c>
    </row>
    <row r="3" spans="1:6" ht="24" x14ac:dyDescent="0.25">
      <c r="A3" s="49">
        <v>2018</v>
      </c>
      <c r="B3" s="49" t="str">
        <f>'Art. 121 Fra. XXXII'!D3</f>
        <v>Enero - Marzo</v>
      </c>
      <c r="C3" s="51" t="s">
        <v>0</v>
      </c>
      <c r="D3" s="51" t="s">
        <v>1</v>
      </c>
      <c r="E3" s="52">
        <v>43202</v>
      </c>
      <c r="F3" s="63" t="s">
        <v>228</v>
      </c>
    </row>
    <row r="4" spans="1:6" x14ac:dyDescent="0.25">
      <c r="A4" s="49">
        <f>A3</f>
        <v>2018</v>
      </c>
      <c r="B4" s="49" t="str">
        <f>'Art. 121 Fra. XXXII'!D4</f>
        <v>Enero - Marzo</v>
      </c>
      <c r="C4" s="50" t="s">
        <v>2</v>
      </c>
      <c r="D4" s="53" t="s">
        <v>3</v>
      </c>
      <c r="E4" s="52">
        <f>E3</f>
        <v>43202</v>
      </c>
      <c r="F4" s="63" t="s">
        <v>229</v>
      </c>
    </row>
    <row r="5" spans="1:6" ht="24" x14ac:dyDescent="0.25">
      <c r="A5" s="49">
        <f t="shared" ref="A5:A7" si="0">A4</f>
        <v>2018</v>
      </c>
      <c r="B5" s="49" t="str">
        <f>'Art. 121 Fra. XXXII'!D5</f>
        <v>Enero - Marzo</v>
      </c>
      <c r="C5" s="50" t="s">
        <v>4</v>
      </c>
      <c r="D5" s="53" t="s">
        <v>5</v>
      </c>
      <c r="E5" s="52">
        <f>E4</f>
        <v>43202</v>
      </c>
      <c r="F5" s="63" t="s">
        <v>230</v>
      </c>
    </row>
    <row r="6" spans="1:6" ht="24" x14ac:dyDescent="0.25">
      <c r="A6" s="49">
        <f t="shared" si="0"/>
        <v>2018</v>
      </c>
      <c r="B6" s="49" t="str">
        <f>'Art. 121 Fra. XXXII'!D6</f>
        <v>Enero - Marzo</v>
      </c>
      <c r="C6" s="50" t="s">
        <v>6</v>
      </c>
      <c r="D6" s="53" t="s">
        <v>7</v>
      </c>
      <c r="E6" s="52">
        <f>E5</f>
        <v>43202</v>
      </c>
      <c r="F6" s="63" t="s">
        <v>231</v>
      </c>
    </row>
    <row r="7" spans="1:6" x14ac:dyDescent="0.25">
      <c r="A7" s="49">
        <f t="shared" si="0"/>
        <v>2018</v>
      </c>
      <c r="B7" s="49" t="str">
        <f>'Art. 121 Fra. XXXII'!D7</f>
        <v>Enero - Marzo</v>
      </c>
      <c r="C7" s="50" t="s">
        <v>8</v>
      </c>
      <c r="D7" s="50" t="s">
        <v>9</v>
      </c>
      <c r="E7" s="52">
        <f>E6</f>
        <v>43202</v>
      </c>
      <c r="F7" s="63" t="s">
        <v>232</v>
      </c>
    </row>
    <row r="8" spans="1:6" x14ac:dyDescent="0.25">
      <c r="A8" s="48" t="s">
        <v>252</v>
      </c>
    </row>
    <row r="9" spans="1:6" x14ac:dyDescent="0.25">
      <c r="A9" s="48" t="s">
        <v>269</v>
      </c>
    </row>
    <row r="10" spans="1:6" x14ac:dyDescent="0.25">
      <c r="A10" s="48" t="str">
        <f>'Art. 121 Fra. XXXII'!A10</f>
        <v>Fecha de actualización: 12/04/2018</v>
      </c>
    </row>
    <row r="11" spans="1:6" x14ac:dyDescent="0.25">
      <c r="A11" s="48" t="s">
        <v>235</v>
      </c>
    </row>
  </sheetData>
  <mergeCells count="1">
    <mergeCell ref="A1:F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ageMargins left="0.70866141732283472" right="0.70866141732283472" top="0.74803149606299213" bottom="0.74803149606299213" header="0.31496062992125984" footer="0.31496062992125984"/>
  <pageSetup scale="72" orientation="landscape" r:id="rId6"/>
  <headerFooter>
    <oddFooter>&amp;LJABA*IIHR*apa&amp;R&amp;P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0"/>
  <sheetViews>
    <sheetView workbookViewId="0">
      <selection sqref="A1:E1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95" t="s">
        <v>253</v>
      </c>
      <c r="B1" s="95"/>
      <c r="C1" s="95"/>
      <c r="D1" s="95"/>
      <c r="E1" s="95"/>
    </row>
    <row r="2" spans="1:5" ht="24" x14ac:dyDescent="0.25">
      <c r="A2" s="49" t="s">
        <v>254</v>
      </c>
      <c r="B2" s="49" t="s">
        <v>255</v>
      </c>
      <c r="C2" s="49" t="s">
        <v>256</v>
      </c>
      <c r="D2" s="49" t="s">
        <v>257</v>
      </c>
      <c r="E2" s="49" t="s">
        <v>258</v>
      </c>
    </row>
    <row r="3" spans="1:5" ht="25.5" x14ac:dyDescent="0.25">
      <c r="A3" s="55" t="s">
        <v>259</v>
      </c>
      <c r="B3" s="55" t="s">
        <v>260</v>
      </c>
      <c r="C3" s="61">
        <v>0.98629999999999995</v>
      </c>
      <c r="D3" s="61">
        <v>0.98629999999999995</v>
      </c>
      <c r="E3" s="55" t="s">
        <v>273</v>
      </c>
    </row>
    <row r="4" spans="1:5" x14ac:dyDescent="0.25">
      <c r="A4" s="55" t="s">
        <v>261</v>
      </c>
      <c r="B4" s="55" t="s">
        <v>260</v>
      </c>
      <c r="C4" s="61">
        <v>0.9506</v>
      </c>
      <c r="D4" s="61">
        <v>0.9506</v>
      </c>
      <c r="E4" s="55" t="s">
        <v>264</v>
      </c>
    </row>
    <row r="5" spans="1:5" x14ac:dyDescent="0.25">
      <c r="A5" s="55" t="s">
        <v>262</v>
      </c>
      <c r="B5" s="55" t="s">
        <v>260</v>
      </c>
      <c r="C5" s="61">
        <v>0.94520000000000004</v>
      </c>
      <c r="D5" s="61">
        <v>0.94520000000000004</v>
      </c>
      <c r="E5" s="55" t="s">
        <v>264</v>
      </c>
    </row>
    <row r="6" spans="1:5" x14ac:dyDescent="0.25">
      <c r="A6" s="56" t="s">
        <v>252</v>
      </c>
      <c r="B6" s="57"/>
      <c r="C6" s="57"/>
      <c r="D6" s="57"/>
      <c r="E6" s="57"/>
    </row>
    <row r="7" spans="1:5" x14ac:dyDescent="0.25">
      <c r="A7" s="58" t="s">
        <v>263</v>
      </c>
      <c r="B7" s="57"/>
      <c r="C7" s="57"/>
      <c r="D7" s="57"/>
      <c r="E7" s="57"/>
    </row>
    <row r="8" spans="1:5" x14ac:dyDescent="0.25">
      <c r="A8" s="56" t="str">
        <f>'Art. 123 Fra. XIV'!A10</f>
        <v>Fecha de actualización: 12/04/2018</v>
      </c>
      <c r="B8" s="57"/>
      <c r="C8" s="57"/>
      <c r="D8" s="57"/>
      <c r="E8" s="57"/>
    </row>
    <row r="9" spans="1:5" x14ac:dyDescent="0.25">
      <c r="A9" s="59" t="s">
        <v>265</v>
      </c>
      <c r="B9" s="57"/>
      <c r="C9" s="57"/>
      <c r="D9" s="57"/>
      <c r="E9" s="57"/>
    </row>
    <row r="10" spans="1:5" x14ac:dyDescent="0.25">
      <c r="D10" s="57"/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  <headerFooter>
    <oddFooter>&amp;LJABA*IIHR*apa&amp;R&amp;P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H83"/>
  <sheetViews>
    <sheetView zoomScaleNormal="100" workbookViewId="0"/>
  </sheetViews>
  <sheetFormatPr baseColWidth="10" defaultRowHeight="15" x14ac:dyDescent="0.25"/>
  <cols>
    <col min="1" max="1" width="55.140625" style="6" customWidth="1"/>
    <col min="2" max="2" width="20.85546875" style="6" customWidth="1"/>
    <col min="3" max="3" width="8.85546875" style="6" customWidth="1"/>
    <col min="4" max="4" width="6.140625" style="6" customWidth="1"/>
    <col min="5" max="5" width="6.5703125" style="6" bestFit="1" customWidth="1"/>
    <col min="35" max="16384" width="11.42578125" style="6"/>
  </cols>
  <sheetData>
    <row r="1" spans="1:5" x14ac:dyDescent="0.25">
      <c r="A1" s="36" t="s">
        <v>291</v>
      </c>
    </row>
    <row r="2" spans="1:5" ht="15.75" customHeight="1" x14ac:dyDescent="0.25">
      <c r="A2" s="98" t="str">
        <f>CONCATENATE("INDICADORES DE OPERACIÓN ",INDICADORES!A1," DE ",'Art. 121 Fra. XXXII'!A3)</f>
        <v>INDICADORES DE OPERACIÓN ENERO - MARZO DE 2018</v>
      </c>
      <c r="B2" s="98"/>
      <c r="C2" s="98"/>
      <c r="D2" s="98"/>
      <c r="E2" s="98"/>
    </row>
    <row r="4" spans="1:5" ht="26.25" customHeight="1" x14ac:dyDescent="0.25">
      <c r="A4" s="96" t="s">
        <v>16</v>
      </c>
      <c r="B4" s="96" t="s">
        <v>17</v>
      </c>
      <c r="C4" s="96" t="str">
        <f>CONCATENATE(A1," % ")</f>
        <v xml:space="preserve">ENERO - MARZO % </v>
      </c>
      <c r="D4" s="96"/>
      <c r="E4" s="96"/>
    </row>
    <row r="5" spans="1:5" ht="25.5" customHeight="1" x14ac:dyDescent="0.25">
      <c r="A5" s="96"/>
      <c r="B5" s="96"/>
      <c r="C5" s="78">
        <v>2016</v>
      </c>
      <c r="D5" s="78">
        <v>2017</v>
      </c>
      <c r="E5" s="24">
        <v>2018</v>
      </c>
    </row>
    <row r="6" spans="1:5" ht="27.75" customHeight="1" x14ac:dyDescent="0.25">
      <c r="A6" s="25" t="s">
        <v>18</v>
      </c>
      <c r="B6" s="97" t="s">
        <v>20</v>
      </c>
      <c r="C6" s="30">
        <v>98.14</v>
      </c>
      <c r="D6" s="30">
        <v>98.63</v>
      </c>
      <c r="E6" s="30">
        <v>98.63</v>
      </c>
    </row>
    <row r="7" spans="1:5" ht="27.75" customHeight="1" x14ac:dyDescent="0.25">
      <c r="A7" s="79" t="s">
        <v>287</v>
      </c>
      <c r="B7" s="97"/>
      <c r="C7" s="30">
        <v>92.22</v>
      </c>
      <c r="D7" s="30">
        <v>98.12</v>
      </c>
      <c r="E7" s="26">
        <v>98.12</v>
      </c>
    </row>
    <row r="8" spans="1:5" ht="27.75" customHeight="1" x14ac:dyDescent="0.25">
      <c r="A8" s="25" t="s">
        <v>19</v>
      </c>
      <c r="B8" s="97"/>
      <c r="C8" s="30">
        <v>116.59</v>
      </c>
      <c r="D8" s="30">
        <v>100.26</v>
      </c>
      <c r="E8" s="30">
        <v>100.26</v>
      </c>
    </row>
    <row r="9" spans="1:5" ht="27.75" customHeight="1" x14ac:dyDescent="0.25">
      <c r="A9" s="25" t="s">
        <v>21</v>
      </c>
      <c r="B9" s="27" t="s">
        <v>20</v>
      </c>
      <c r="C9" s="30">
        <v>95.54</v>
      </c>
      <c r="D9" s="30">
        <v>95.06</v>
      </c>
      <c r="E9" s="26">
        <v>95.06</v>
      </c>
    </row>
    <row r="10" spans="1:5" ht="27.75" customHeight="1" x14ac:dyDescent="0.25">
      <c r="A10" s="25" t="s">
        <v>22</v>
      </c>
      <c r="B10" s="27" t="s">
        <v>28</v>
      </c>
      <c r="C10" s="30">
        <v>34.92</v>
      </c>
      <c r="D10" s="26">
        <v>37.049999999999997</v>
      </c>
      <c r="E10" s="30">
        <v>37.049999999999997</v>
      </c>
    </row>
    <row r="11" spans="1:5" ht="27.75" customHeight="1" x14ac:dyDescent="0.25">
      <c r="A11" s="25" t="s">
        <v>23</v>
      </c>
      <c r="B11" s="27" t="s">
        <v>24</v>
      </c>
      <c r="C11" s="39">
        <v>0.53979999999999995</v>
      </c>
      <c r="D11" s="39">
        <v>0.50849999999999995</v>
      </c>
      <c r="E11" s="39">
        <v>0.50849999999999995</v>
      </c>
    </row>
    <row r="12" spans="1:5" ht="27.75" customHeight="1" x14ac:dyDescent="0.25">
      <c r="A12" s="25" t="s">
        <v>29</v>
      </c>
      <c r="B12" s="27" t="s">
        <v>25</v>
      </c>
      <c r="C12" s="30">
        <v>310.68971554991356</v>
      </c>
      <c r="D12" s="30">
        <v>308.19045903125055</v>
      </c>
      <c r="E12" s="62">
        <v>302.72000000000003</v>
      </c>
    </row>
    <row r="13" spans="1:5" ht="27.75" customHeight="1" x14ac:dyDescent="0.25">
      <c r="A13" s="25" t="s">
        <v>26</v>
      </c>
      <c r="B13" s="27" t="s">
        <v>27</v>
      </c>
      <c r="C13" s="30">
        <v>19.3</v>
      </c>
      <c r="D13" s="30">
        <v>19.3</v>
      </c>
      <c r="E13" s="30">
        <v>19.3</v>
      </c>
    </row>
    <row r="15" spans="1:5" x14ac:dyDescent="0.25">
      <c r="A15" s="6" t="s">
        <v>225</v>
      </c>
    </row>
    <row r="16" spans="1:5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99" t="e">
        <f>CONCATENATE("COMPARACIÓN DE AFLUENCIA TOTAL ",B4," - ",E4)</f>
        <v>#REF!</v>
      </c>
      <c r="B2" s="99"/>
      <c r="C2" s="99"/>
      <c r="D2" s="99"/>
      <c r="E2" s="99"/>
      <c r="F2" s="99"/>
    </row>
    <row r="3" spans="1:6" ht="15.75" thickBot="1" x14ac:dyDescent="0.3">
      <c r="A3" s="99" t="e">
        <f>CONCATENATE(#REF!,"  ",#REF!)</f>
        <v>#REF!</v>
      </c>
      <c r="B3" s="99"/>
      <c r="C3" s="99"/>
      <c r="D3" s="99"/>
      <c r="E3" s="99"/>
      <c r="F3" s="99"/>
    </row>
    <row r="4" spans="1:6" x14ac:dyDescent="0.25">
      <c r="A4" s="100" t="s">
        <v>11</v>
      </c>
      <c r="B4" s="100" t="e">
        <f>E4-2</f>
        <v>#REF!</v>
      </c>
      <c r="C4" s="100" t="e">
        <f>E4-1</f>
        <v>#REF!</v>
      </c>
      <c r="D4" s="28" t="s">
        <v>12</v>
      </c>
      <c r="E4" s="100" t="e">
        <f>#REF!</f>
        <v>#REF!</v>
      </c>
      <c r="F4" s="28" t="s">
        <v>12</v>
      </c>
    </row>
    <row r="5" spans="1:6" ht="15.75" thickBot="1" x14ac:dyDescent="0.3">
      <c r="A5" s="101"/>
      <c r="B5" s="101"/>
      <c r="C5" s="101"/>
      <c r="D5" s="29" t="e">
        <f>CONCATENATE(TEXT(B4,0)," - ",TEXT(C4,0))</f>
        <v>#REF!</v>
      </c>
      <c r="E5" s="101"/>
      <c r="F5" s="40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34">
        <f>100*(C6-B6)/B6</f>
        <v>-4.1135493929098779</v>
      </c>
      <c r="E6" s="2">
        <v>61560519</v>
      </c>
      <c r="F6" s="34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34">
        <f t="shared" ref="D7:D20" si="0">100*(C7-B7)/B7</f>
        <v>-6.5324045438329401</v>
      </c>
      <c r="E7" s="2">
        <v>71427249</v>
      </c>
      <c r="F7" s="34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34">
        <f t="shared" si="0"/>
        <v>-3.0764679582409631</v>
      </c>
      <c r="E8" s="2">
        <v>59446894</v>
      </c>
      <c r="F8" s="34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34">
        <f t="shared" si="0"/>
        <v>-5.6108659496986322</v>
      </c>
      <c r="E9" s="2">
        <v>7380248</v>
      </c>
      <c r="F9" s="34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34">
        <f t="shared" si="0"/>
        <v>8.9280295071380671</v>
      </c>
      <c r="E10" s="2">
        <v>18936251</v>
      </c>
      <c r="F10" s="34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34">
        <f t="shared" si="0"/>
        <v>-20.965944080139796</v>
      </c>
      <c r="E11" s="2">
        <v>11705539</v>
      </c>
      <c r="F11" s="34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34">
        <f t="shared" si="0"/>
        <v>-3.342180192650825</v>
      </c>
      <c r="E12" s="2">
        <v>24071341</v>
      </c>
      <c r="F12" s="34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34">
        <f t="shared" si="0"/>
        <v>-10.738703539613869</v>
      </c>
      <c r="E13" s="2">
        <v>30821692</v>
      </c>
      <c r="F13" s="34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34">
        <f t="shared" si="0"/>
        <v>4.2558301115186135</v>
      </c>
      <c r="E14" s="2">
        <v>25296648</v>
      </c>
      <c r="F14" s="34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34">
        <f t="shared" si="0"/>
        <v>-14.682245783212416</v>
      </c>
      <c r="E15" s="2">
        <v>16776178</v>
      </c>
      <c r="F15" s="34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34">
        <f t="shared" si="0"/>
        <v>-2.3187292174655889</v>
      </c>
      <c r="E16" s="2">
        <v>39299988</v>
      </c>
      <c r="F16" s="34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34">
        <v>0</v>
      </c>
      <c r="E17" s="2">
        <v>21079546</v>
      </c>
      <c r="F17" s="34">
        <f t="shared" si="1"/>
        <v>10.398916852270551</v>
      </c>
    </row>
    <row r="18" spans="1:6" ht="15.75" thickBot="1" x14ac:dyDescent="0.3">
      <c r="A18" s="3" t="s">
        <v>214</v>
      </c>
      <c r="B18" s="2">
        <f>SUM(B6:B14)+B16</f>
        <v>374199610</v>
      </c>
      <c r="C18" s="2">
        <f>SUM(C6:C14)+C16</f>
        <v>358310978</v>
      </c>
      <c r="D18" s="34">
        <f t="shared" si="0"/>
        <v>-4.2460311489902409</v>
      </c>
      <c r="E18" s="2">
        <f>SUM(E6:E14)+E16</f>
        <v>349946369</v>
      </c>
      <c r="F18" s="34">
        <f>100*(E18-C18)/E18</f>
        <v>-2.3902545478332997</v>
      </c>
    </row>
    <row r="19" spans="1:6" ht="15.75" thickBot="1" x14ac:dyDescent="0.3">
      <c r="A19" s="3" t="s">
        <v>215</v>
      </c>
      <c r="B19" s="2">
        <f>B15+B17</f>
        <v>25458183</v>
      </c>
      <c r="C19" s="2">
        <f>C15+C17</f>
        <v>40814329</v>
      </c>
      <c r="D19" s="34">
        <f t="shared" si="0"/>
        <v>60.319096614239911</v>
      </c>
      <c r="E19" s="2">
        <f>E15+E17</f>
        <v>37855724</v>
      </c>
      <c r="F19" s="34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35">
        <f t="shared" si="0"/>
        <v>-0.13323548528928597</v>
      </c>
      <c r="E20" s="4">
        <f>SUM(E6:E17)</f>
        <v>387802093</v>
      </c>
      <c r="F20" s="35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I23"/>
  <sheetViews>
    <sheetView zoomScaleNormal="100" workbookViewId="0"/>
  </sheetViews>
  <sheetFormatPr baseColWidth="10" defaultRowHeight="14.25" x14ac:dyDescent="0.2"/>
  <cols>
    <col min="1" max="1" width="11.5703125" style="6" bestFit="1" customWidth="1"/>
    <col min="2" max="2" width="12.7109375" style="6" bestFit="1" customWidth="1"/>
    <col min="3" max="5" width="11.5703125" style="6" bestFit="1" customWidth="1"/>
    <col min="6" max="6" width="12.7109375" style="6" bestFit="1" customWidth="1"/>
    <col min="7" max="9" width="11.42578125" style="41"/>
    <col min="10" max="16384" width="11.42578125" style="6"/>
  </cols>
  <sheetData>
    <row r="3" spans="1:7" x14ac:dyDescent="0.2">
      <c r="A3" s="103" t="str">
        <f>CONCATENATE("AFLUENCIA POR TIPO DE ACCESO ",INDICADORES!A1," ",'Art. 121 Fra. XXXII'!A3)</f>
        <v>AFLUENCIA POR TIPO DE ACCESO ENERO - MARZO 2018</v>
      </c>
      <c r="B3" s="103"/>
      <c r="C3" s="103"/>
      <c r="D3" s="103"/>
      <c r="E3" s="103"/>
      <c r="F3" s="103"/>
    </row>
    <row r="5" spans="1:7" ht="15.75" customHeight="1" x14ac:dyDescent="0.2">
      <c r="A5" s="16" t="s">
        <v>11</v>
      </c>
      <c r="B5" s="102" t="s">
        <v>30</v>
      </c>
      <c r="C5" s="102"/>
      <c r="D5" s="102" t="s">
        <v>31</v>
      </c>
      <c r="E5" s="102"/>
      <c r="F5" s="16" t="s">
        <v>32</v>
      </c>
    </row>
    <row r="6" spans="1:7" x14ac:dyDescent="0.2">
      <c r="A6" s="17">
        <v>1</v>
      </c>
      <c r="B6" s="18">
        <v>48534235</v>
      </c>
      <c r="C6" s="38">
        <f t="shared" ref="C6:C20" si="0">B6/F6</f>
        <v>0.83577926249062395</v>
      </c>
      <c r="D6" s="18">
        <v>8548901</v>
      </c>
      <c r="E6" s="19">
        <f t="shared" ref="E6:E20" si="1">D6/F6</f>
        <v>0.14721555151503588</v>
      </c>
      <c r="F6" s="20">
        <f>B6+D6+G6</f>
        <v>58070638</v>
      </c>
      <c r="G6" s="36">
        <v>987502</v>
      </c>
    </row>
    <row r="7" spans="1:7" x14ac:dyDescent="0.2">
      <c r="A7" s="17">
        <v>2</v>
      </c>
      <c r="B7" s="18">
        <v>58933870</v>
      </c>
      <c r="C7" s="38">
        <f t="shared" si="0"/>
        <v>0.87153492969276392</v>
      </c>
      <c r="D7" s="18">
        <v>8686908</v>
      </c>
      <c r="E7" s="19">
        <f t="shared" si="1"/>
        <v>0.12846507030723603</v>
      </c>
      <c r="F7" s="20">
        <f t="shared" ref="F7:F17" si="2">B7+D7</f>
        <v>67620778</v>
      </c>
      <c r="G7" s="36"/>
    </row>
    <row r="8" spans="1:7" x14ac:dyDescent="0.2">
      <c r="A8" s="17">
        <v>3</v>
      </c>
      <c r="B8" s="18">
        <v>49315426</v>
      </c>
      <c r="C8" s="38">
        <f t="shared" si="0"/>
        <v>0.87204569773521534</v>
      </c>
      <c r="D8" s="18">
        <v>7235998</v>
      </c>
      <c r="E8" s="19">
        <f t="shared" si="1"/>
        <v>0.12795430226478471</v>
      </c>
      <c r="F8" s="20">
        <f t="shared" si="2"/>
        <v>56551424</v>
      </c>
      <c r="G8" s="36"/>
    </row>
    <row r="9" spans="1:7" x14ac:dyDescent="0.2">
      <c r="A9" s="17">
        <v>4</v>
      </c>
      <c r="B9" s="18">
        <v>6326350</v>
      </c>
      <c r="C9" s="38">
        <f t="shared" si="0"/>
        <v>0.85688844799214625</v>
      </c>
      <c r="D9" s="18">
        <v>1056583</v>
      </c>
      <c r="E9" s="19">
        <f t="shared" si="1"/>
        <v>0.14311155200785378</v>
      </c>
      <c r="F9" s="20">
        <f t="shared" si="2"/>
        <v>7382933</v>
      </c>
      <c r="G9" s="36"/>
    </row>
    <row r="10" spans="1:7" x14ac:dyDescent="0.2">
      <c r="A10" s="17">
        <v>5</v>
      </c>
      <c r="B10" s="18">
        <v>16613907</v>
      </c>
      <c r="C10" s="38">
        <f t="shared" si="0"/>
        <v>0.79191114529896767</v>
      </c>
      <c r="D10" s="18">
        <v>2340355</v>
      </c>
      <c r="E10" s="19">
        <f t="shared" si="1"/>
        <v>0.11155432665273529</v>
      </c>
      <c r="F10" s="20">
        <f>B10+D10+G10</f>
        <v>20979509</v>
      </c>
      <c r="G10" s="36">
        <v>2025247</v>
      </c>
    </row>
    <row r="11" spans="1:7" x14ac:dyDescent="0.2">
      <c r="A11" s="17">
        <v>6</v>
      </c>
      <c r="B11" s="18">
        <v>11026462</v>
      </c>
      <c r="C11" s="38">
        <f t="shared" si="0"/>
        <v>0.89691782621477001</v>
      </c>
      <c r="D11" s="18">
        <v>1267264</v>
      </c>
      <c r="E11" s="19">
        <f t="shared" si="1"/>
        <v>0.10308217378522996</v>
      </c>
      <c r="F11" s="20">
        <f t="shared" si="2"/>
        <v>12293726</v>
      </c>
      <c r="G11" s="36"/>
    </row>
    <row r="12" spans="1:7" x14ac:dyDescent="0.2">
      <c r="A12" s="17">
        <v>7</v>
      </c>
      <c r="B12" s="18">
        <v>22951498</v>
      </c>
      <c r="C12" s="38">
        <f t="shared" si="0"/>
        <v>0.91011317579423501</v>
      </c>
      <c r="D12" s="18">
        <v>2266792</v>
      </c>
      <c r="E12" s="19">
        <f t="shared" si="1"/>
        <v>8.9886824205764937E-2</v>
      </c>
      <c r="F12" s="20">
        <f t="shared" si="2"/>
        <v>25218290</v>
      </c>
      <c r="G12" s="36"/>
    </row>
    <row r="13" spans="1:7" x14ac:dyDescent="0.2">
      <c r="A13" s="17">
        <v>8</v>
      </c>
      <c r="B13" s="18">
        <v>27657029</v>
      </c>
      <c r="C13" s="38">
        <f t="shared" si="0"/>
        <v>0.85428652339016564</v>
      </c>
      <c r="D13" s="18">
        <v>4717389</v>
      </c>
      <c r="E13" s="19">
        <f t="shared" si="1"/>
        <v>0.14571347660983436</v>
      </c>
      <c r="F13" s="20">
        <f t="shared" si="2"/>
        <v>32374418</v>
      </c>
      <c r="G13" s="36"/>
    </row>
    <row r="14" spans="1:7" x14ac:dyDescent="0.2">
      <c r="A14" s="17">
        <v>9</v>
      </c>
      <c r="B14" s="18">
        <v>22142050</v>
      </c>
      <c r="C14" s="38">
        <f t="shared" si="0"/>
        <v>0.79698287484125263</v>
      </c>
      <c r="D14" s="18">
        <v>2383980</v>
      </c>
      <c r="E14" s="19">
        <f t="shared" si="1"/>
        <v>8.5809183610553189E-2</v>
      </c>
      <c r="F14" s="20">
        <f t="shared" ref="F14:F15" si="3">B14+D14+G14</f>
        <v>27782341</v>
      </c>
      <c r="G14" s="36">
        <v>3256311</v>
      </c>
    </row>
    <row r="15" spans="1:7" x14ac:dyDescent="0.2">
      <c r="A15" s="17" t="s">
        <v>13</v>
      </c>
      <c r="B15" s="18">
        <v>15360189</v>
      </c>
      <c r="C15" s="38">
        <f t="shared" si="0"/>
        <v>0.62551049641343781</v>
      </c>
      <c r="D15" s="18">
        <v>2067706</v>
      </c>
      <c r="E15" s="19">
        <f t="shared" si="1"/>
        <v>8.4202857562302377E-2</v>
      </c>
      <c r="F15" s="20">
        <f t="shared" si="3"/>
        <v>24556245</v>
      </c>
      <c r="G15" s="36">
        <v>7128350</v>
      </c>
    </row>
    <row r="16" spans="1:7" x14ac:dyDescent="0.2">
      <c r="A16" s="17" t="s">
        <v>14</v>
      </c>
      <c r="B16" s="18">
        <v>31543317</v>
      </c>
      <c r="C16" s="38">
        <f t="shared" si="0"/>
        <v>0.86027323593940719</v>
      </c>
      <c r="D16" s="18">
        <v>5123309</v>
      </c>
      <c r="E16" s="19">
        <f t="shared" si="1"/>
        <v>0.13972676406059287</v>
      </c>
      <c r="F16" s="20">
        <f t="shared" si="2"/>
        <v>36666626</v>
      </c>
      <c r="G16" s="36"/>
    </row>
    <row r="17" spans="1:7" x14ac:dyDescent="0.2">
      <c r="A17" s="17">
        <v>12</v>
      </c>
      <c r="B17" s="18">
        <v>25337535</v>
      </c>
      <c r="C17" s="38">
        <f t="shared" si="0"/>
        <v>0.87461103378415395</v>
      </c>
      <c r="D17" s="18">
        <v>3632526</v>
      </c>
      <c r="E17" s="19">
        <f t="shared" si="1"/>
        <v>0.12538896621584608</v>
      </c>
      <c r="F17" s="20">
        <f t="shared" si="2"/>
        <v>28970061</v>
      </c>
      <c r="G17" s="36"/>
    </row>
    <row r="18" spans="1:7" x14ac:dyDescent="0.2">
      <c r="A18" s="37" t="s">
        <v>214</v>
      </c>
      <c r="B18" s="18">
        <f>SUM(B6:B14)+B16</f>
        <v>295044144</v>
      </c>
      <c r="C18" s="38">
        <f t="shared" si="0"/>
        <v>0.85534748013472217</v>
      </c>
      <c r="D18" s="18">
        <f>SUM(D6:D14)+D16</f>
        <v>43627479</v>
      </c>
      <c r="E18" s="19">
        <f t="shared" si="1"/>
        <v>0.12647820668923532</v>
      </c>
      <c r="F18" s="20">
        <f>SUM(F6:F14)+F16</f>
        <v>344940683</v>
      </c>
      <c r="G18" s="36"/>
    </row>
    <row r="19" spans="1:7" x14ac:dyDescent="0.2">
      <c r="A19" s="37" t="s">
        <v>216</v>
      </c>
      <c r="B19" s="18">
        <f>B15+B17</f>
        <v>40697724</v>
      </c>
      <c r="C19" s="38">
        <f t="shared" si="0"/>
        <v>0.76033126590129352</v>
      </c>
      <c r="D19" s="18">
        <f>D15+D17</f>
        <v>5700232</v>
      </c>
      <c r="E19" s="19">
        <f t="shared" si="1"/>
        <v>0.10649402930962582</v>
      </c>
      <c r="F19" s="20">
        <f>F15+F17</f>
        <v>53526306</v>
      </c>
      <c r="G19" s="36"/>
    </row>
    <row r="20" spans="1:7" x14ac:dyDescent="0.2">
      <c r="A20" s="21" t="s">
        <v>15</v>
      </c>
      <c r="B20" s="20">
        <f>SUM(B6:B17)</f>
        <v>335741868</v>
      </c>
      <c r="C20" s="22">
        <f t="shared" si="0"/>
        <v>0.84258389595229433</v>
      </c>
      <c r="D20" s="20">
        <f>SUM(D6:D17)</f>
        <v>49327711</v>
      </c>
      <c r="E20" s="22">
        <f t="shared" si="1"/>
        <v>0.12379372033752085</v>
      </c>
      <c r="F20" s="46">
        <f>SUM(F6:F17)</f>
        <v>398466989</v>
      </c>
      <c r="G20" s="47">
        <f>SUM(G6:G17)</f>
        <v>13397410</v>
      </c>
    </row>
    <row r="21" spans="1:7" x14ac:dyDescent="0.2">
      <c r="E21" s="36">
        <f>G20/F20</f>
        <v>3.3622383710184833E-2</v>
      </c>
      <c r="F21" s="45">
        <f>C20+E20+E21</f>
        <v>1</v>
      </c>
    </row>
    <row r="22" spans="1:7" x14ac:dyDescent="0.2">
      <c r="A22" s="104" t="str">
        <f>CONCATENATE("* El total contempla el rubro de beneficiados por la cancelación de doble pago de la correspondencia Pantitlán, el cual asciende a "&amp;TEXT(G20,"00,000"))</f>
        <v>* El total contempla el rubro de beneficiados por la cancelación de doble pago de la correspondencia Pantitlán, el cual asciende a 13,397,410</v>
      </c>
      <c r="B22" s="104"/>
      <c r="C22" s="104"/>
      <c r="D22" s="104"/>
      <c r="E22" s="104"/>
      <c r="F22" s="104"/>
      <c r="G22" s="104"/>
    </row>
    <row r="23" spans="1:7" ht="18" customHeight="1" x14ac:dyDescent="0.2">
      <c r="A23" s="104"/>
      <c r="B23" s="104"/>
      <c r="C23" s="104"/>
      <c r="D23" s="104"/>
      <c r="E23" s="104"/>
      <c r="F23" s="104"/>
      <c r="G23" s="104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200"/>
  <sheetViews>
    <sheetView zoomScale="90" zoomScaleNormal="90" workbookViewId="0"/>
  </sheetViews>
  <sheetFormatPr baseColWidth="10" defaultRowHeight="15" x14ac:dyDescent="0.25"/>
  <cols>
    <col min="1" max="1" width="4.42578125" style="6" customWidth="1"/>
    <col min="2" max="2" width="11.140625" style="6" customWidth="1"/>
    <col min="3" max="3" width="25.7109375" style="6" customWidth="1"/>
    <col min="4" max="4" width="14.5703125" style="6" customWidth="1"/>
    <col min="5" max="5" width="14.42578125" style="41" customWidth="1"/>
    <col min="6" max="9" width="11.42578125" style="74"/>
    <col min="10" max="13" width="11.42578125" style="41"/>
    <col min="14" max="16384" width="11.42578125" style="6"/>
  </cols>
  <sheetData>
    <row r="2" spans="1:11" x14ac:dyDescent="0.25">
      <c r="A2" s="23" t="s">
        <v>53</v>
      </c>
      <c r="B2" s="23"/>
      <c r="C2" s="23"/>
      <c r="D2" s="23"/>
      <c r="E2" s="73"/>
    </row>
    <row r="4" spans="1:11" ht="12.75" customHeight="1" x14ac:dyDescent="0.25">
      <c r="B4" s="105" t="str">
        <f>CONCATENATE(INDICADORES!A1," ",'Art. 123 Fra. XIV'!A3)</f>
        <v>ENERO - MARZO 2018</v>
      </c>
      <c r="C4" s="105"/>
      <c r="D4" s="105"/>
    </row>
    <row r="5" spans="1:11" ht="16.5" customHeight="1" x14ac:dyDescent="0.25">
      <c r="B5" s="42" t="s">
        <v>11</v>
      </c>
      <c r="C5" s="42" t="s">
        <v>33</v>
      </c>
      <c r="D5" s="42" t="s">
        <v>226</v>
      </c>
      <c r="K5" s="75"/>
    </row>
    <row r="6" spans="1:11" x14ac:dyDescent="0.25">
      <c r="B6" s="43">
        <v>6</v>
      </c>
      <c r="C6" s="43" t="s">
        <v>35</v>
      </c>
      <c r="D6" s="44">
        <v>2193</v>
      </c>
      <c r="H6" s="76"/>
      <c r="I6" s="76"/>
      <c r="J6" s="76"/>
      <c r="K6" s="76"/>
    </row>
    <row r="7" spans="1:11" x14ac:dyDescent="0.25">
      <c r="B7" s="43">
        <v>4</v>
      </c>
      <c r="C7" s="43" t="s">
        <v>125</v>
      </c>
      <c r="D7" s="44">
        <v>2546</v>
      </c>
      <c r="H7" s="76"/>
      <c r="I7" s="76"/>
      <c r="J7" s="76"/>
      <c r="K7" s="76"/>
    </row>
    <row r="8" spans="1:11" x14ac:dyDescent="0.25">
      <c r="B8" s="43">
        <v>12</v>
      </c>
      <c r="C8" s="43" t="s">
        <v>34</v>
      </c>
      <c r="D8" s="44">
        <v>3130</v>
      </c>
      <c r="H8" s="76"/>
      <c r="I8" s="76"/>
      <c r="J8" s="76"/>
      <c r="K8" s="76"/>
    </row>
    <row r="9" spans="1:11" x14ac:dyDescent="0.25">
      <c r="B9" s="43">
        <v>6</v>
      </c>
      <c r="C9" s="43" t="s">
        <v>40</v>
      </c>
      <c r="D9" s="44">
        <v>4459</v>
      </c>
      <c r="H9" s="76"/>
      <c r="I9" s="76"/>
      <c r="J9" s="76"/>
      <c r="K9" s="76"/>
    </row>
    <row r="10" spans="1:11" x14ac:dyDescent="0.25">
      <c r="B10" s="43">
        <v>8</v>
      </c>
      <c r="C10" s="43" t="s">
        <v>44</v>
      </c>
      <c r="D10" s="44">
        <v>4715</v>
      </c>
      <c r="H10" s="76"/>
      <c r="I10" s="76"/>
      <c r="J10" s="76"/>
      <c r="K10" s="76"/>
    </row>
    <row r="11" spans="1:11" x14ac:dyDescent="0.25">
      <c r="B11" s="43">
        <v>4</v>
      </c>
      <c r="C11" s="43" t="s">
        <v>42</v>
      </c>
      <c r="D11" s="44">
        <v>4944</v>
      </c>
      <c r="H11" s="76"/>
      <c r="I11" s="76"/>
      <c r="J11" s="76"/>
      <c r="K11" s="76"/>
    </row>
    <row r="12" spans="1:11" x14ac:dyDescent="0.25">
      <c r="B12" s="43">
        <v>5</v>
      </c>
      <c r="C12" s="43" t="s">
        <v>37</v>
      </c>
      <c r="D12" s="44">
        <v>5028</v>
      </c>
      <c r="H12" s="76"/>
      <c r="I12" s="76"/>
      <c r="J12" s="76"/>
      <c r="K12" s="76"/>
    </row>
    <row r="13" spans="1:11" x14ac:dyDescent="0.25">
      <c r="B13" s="43" t="s">
        <v>38</v>
      </c>
      <c r="C13" s="43" t="s">
        <v>39</v>
      </c>
      <c r="D13" s="44">
        <v>5175</v>
      </c>
      <c r="E13" s="77"/>
      <c r="H13" s="76"/>
      <c r="I13" s="76"/>
      <c r="J13" s="76"/>
      <c r="K13" s="76"/>
    </row>
    <row r="14" spans="1:11" x14ac:dyDescent="0.25">
      <c r="B14" s="43">
        <v>5</v>
      </c>
      <c r="C14" s="43" t="s">
        <v>42</v>
      </c>
      <c r="D14" s="44">
        <v>5374</v>
      </c>
      <c r="H14" s="76"/>
      <c r="I14" s="76"/>
      <c r="J14" s="76"/>
      <c r="K14" s="76"/>
    </row>
    <row r="15" spans="1:11" x14ac:dyDescent="0.25">
      <c r="B15" s="43">
        <v>5</v>
      </c>
      <c r="C15" s="43" t="s">
        <v>41</v>
      </c>
      <c r="D15" s="44">
        <v>5959</v>
      </c>
      <c r="H15" s="76"/>
      <c r="I15" s="76"/>
      <c r="J15" s="76"/>
      <c r="K15" s="76"/>
    </row>
    <row r="16" spans="1:11" x14ac:dyDescent="0.25">
      <c r="B16" s="43" t="s">
        <v>38</v>
      </c>
      <c r="C16" s="43" t="s">
        <v>47</v>
      </c>
      <c r="D16" s="44">
        <v>6202</v>
      </c>
      <c r="E16" s="77"/>
      <c r="H16" s="76"/>
      <c r="I16" s="76"/>
      <c r="J16" s="76"/>
      <c r="K16" s="76"/>
    </row>
    <row r="17" spans="1:11" x14ac:dyDescent="0.25">
      <c r="B17" s="43">
        <v>6</v>
      </c>
      <c r="C17" s="43" t="s">
        <v>54</v>
      </c>
      <c r="D17" s="44">
        <v>6428</v>
      </c>
      <c r="H17" s="76"/>
      <c r="I17" s="76"/>
      <c r="J17" s="76"/>
      <c r="K17" s="76"/>
    </row>
    <row r="18" spans="1:11" x14ac:dyDescent="0.25">
      <c r="B18" s="43" t="s">
        <v>38</v>
      </c>
      <c r="C18" s="43" t="s">
        <v>43</v>
      </c>
      <c r="D18" s="44">
        <v>6449</v>
      </c>
      <c r="H18" s="76"/>
      <c r="I18" s="76"/>
      <c r="J18" s="76"/>
      <c r="K18" s="76"/>
    </row>
    <row r="19" spans="1:11" x14ac:dyDescent="0.25">
      <c r="B19" s="43">
        <v>4</v>
      </c>
      <c r="C19" s="43" t="s">
        <v>55</v>
      </c>
      <c r="D19" s="44">
        <v>6552</v>
      </c>
      <c r="H19" s="76"/>
      <c r="I19" s="76"/>
      <c r="J19" s="76"/>
      <c r="K19" s="76"/>
    </row>
    <row r="20" spans="1:11" x14ac:dyDescent="0.25">
      <c r="B20" s="43" t="s">
        <v>38</v>
      </c>
      <c r="C20" s="43" t="s">
        <v>73</v>
      </c>
      <c r="D20" s="44">
        <v>6572</v>
      </c>
      <c r="H20" s="76"/>
      <c r="I20" s="76"/>
      <c r="J20" s="76"/>
      <c r="K20" s="76"/>
    </row>
    <row r="21" spans="1:11" ht="15" customHeight="1" x14ac:dyDescent="0.25">
      <c r="B21" s="43" t="s">
        <v>38</v>
      </c>
      <c r="C21" s="43" t="s">
        <v>51</v>
      </c>
      <c r="D21" s="44">
        <v>6747</v>
      </c>
      <c r="H21" s="76"/>
      <c r="I21" s="76"/>
      <c r="J21" s="76"/>
      <c r="K21" s="76"/>
    </row>
    <row r="22" spans="1:11" x14ac:dyDescent="0.25">
      <c r="B22" s="43">
        <v>8</v>
      </c>
      <c r="C22" s="43" t="s">
        <v>160</v>
      </c>
      <c r="D22" s="44">
        <v>6899</v>
      </c>
      <c r="H22" s="76"/>
      <c r="I22" s="76"/>
      <c r="J22" s="76"/>
      <c r="K22" s="76"/>
    </row>
    <row r="23" spans="1:11" x14ac:dyDescent="0.25">
      <c r="B23" s="43">
        <v>7</v>
      </c>
      <c r="C23" s="43" t="s">
        <v>66</v>
      </c>
      <c r="D23" s="44">
        <v>7307</v>
      </c>
      <c r="E23" s="77"/>
      <c r="H23" s="76"/>
      <c r="I23" s="76"/>
      <c r="J23" s="76"/>
      <c r="K23" s="76"/>
    </row>
    <row r="24" spans="1:11" x14ac:dyDescent="0.25">
      <c r="B24" s="43">
        <v>9</v>
      </c>
      <c r="C24" s="43" t="s">
        <v>151</v>
      </c>
      <c r="D24" s="44">
        <v>7400</v>
      </c>
      <c r="H24" s="76"/>
      <c r="I24" s="76"/>
      <c r="J24" s="76"/>
      <c r="K24" s="76"/>
    </row>
    <row r="25" spans="1:11" x14ac:dyDescent="0.25">
      <c r="B25" s="43">
        <v>5</v>
      </c>
      <c r="C25" s="43" t="s">
        <v>40</v>
      </c>
      <c r="D25" s="44">
        <v>7400</v>
      </c>
      <c r="H25" s="76"/>
      <c r="I25" s="76"/>
      <c r="J25" s="76"/>
      <c r="K25" s="76"/>
    </row>
    <row r="26" spans="1:11" x14ac:dyDescent="0.25">
      <c r="H26" s="76"/>
      <c r="I26" s="76"/>
      <c r="J26" s="76"/>
      <c r="K26" s="76"/>
    </row>
    <row r="27" spans="1:11" ht="35.25" customHeight="1" x14ac:dyDescent="0.25">
      <c r="A27" s="104" t="s">
        <v>225</v>
      </c>
      <c r="B27" s="104"/>
      <c r="C27" s="104"/>
      <c r="D27" s="104"/>
      <c r="E27" s="104"/>
      <c r="H27" s="76"/>
      <c r="I27" s="76"/>
      <c r="J27" s="76"/>
      <c r="K27" s="76"/>
    </row>
    <row r="28" spans="1:11" x14ac:dyDescent="0.25">
      <c r="H28" s="76"/>
      <c r="I28" s="76"/>
      <c r="J28" s="76"/>
      <c r="K28" s="76"/>
    </row>
    <row r="29" spans="1:11" x14ac:dyDescent="0.25">
      <c r="H29" s="76"/>
      <c r="I29" s="76"/>
      <c r="J29" s="76"/>
      <c r="K29" s="76"/>
    </row>
    <row r="30" spans="1:11" x14ac:dyDescent="0.25">
      <c r="H30" s="76"/>
      <c r="I30" s="76"/>
      <c r="J30" s="76"/>
      <c r="K30" s="76"/>
    </row>
    <row r="31" spans="1:11" x14ac:dyDescent="0.25">
      <c r="H31" s="76"/>
      <c r="I31" s="76"/>
      <c r="J31" s="76"/>
      <c r="K31" s="76"/>
    </row>
    <row r="32" spans="1:11" x14ac:dyDescent="0.25">
      <c r="H32" s="76"/>
      <c r="I32" s="76"/>
      <c r="J32" s="76"/>
      <c r="K32" s="76"/>
    </row>
    <row r="33" spans="5:11" x14ac:dyDescent="0.25">
      <c r="H33" s="76"/>
      <c r="I33" s="76"/>
      <c r="J33" s="76"/>
      <c r="K33" s="76"/>
    </row>
    <row r="34" spans="5:11" x14ac:dyDescent="0.25">
      <c r="H34" s="76"/>
      <c r="I34" s="76"/>
      <c r="J34" s="76"/>
      <c r="K34" s="76"/>
    </row>
    <row r="35" spans="5:11" x14ac:dyDescent="0.25">
      <c r="H35" s="76"/>
      <c r="I35" s="76"/>
      <c r="J35" s="76"/>
      <c r="K35" s="76"/>
    </row>
    <row r="36" spans="5:11" x14ac:dyDescent="0.25">
      <c r="H36" s="76"/>
      <c r="I36" s="76"/>
      <c r="J36" s="76"/>
      <c r="K36" s="76"/>
    </row>
    <row r="37" spans="5:11" x14ac:dyDescent="0.25">
      <c r="H37" s="76"/>
      <c r="I37" s="76"/>
      <c r="J37" s="76"/>
      <c r="K37" s="76"/>
    </row>
    <row r="38" spans="5:11" x14ac:dyDescent="0.25">
      <c r="H38" s="76"/>
      <c r="I38" s="76"/>
      <c r="J38" s="76"/>
      <c r="K38" s="76"/>
    </row>
    <row r="39" spans="5:11" x14ac:dyDescent="0.25">
      <c r="H39" s="76"/>
      <c r="I39" s="76"/>
      <c r="J39" s="76"/>
      <c r="K39" s="76"/>
    </row>
    <row r="40" spans="5:11" x14ac:dyDescent="0.25">
      <c r="H40" s="76"/>
      <c r="I40" s="76"/>
      <c r="J40" s="76"/>
      <c r="K40" s="76"/>
    </row>
    <row r="41" spans="5:11" x14ac:dyDescent="0.25">
      <c r="H41" s="76"/>
      <c r="I41" s="76"/>
      <c r="J41" s="76"/>
      <c r="K41" s="76"/>
    </row>
    <row r="42" spans="5:11" x14ac:dyDescent="0.25">
      <c r="H42" s="76"/>
      <c r="I42" s="76"/>
      <c r="J42" s="76"/>
      <c r="K42" s="76"/>
    </row>
    <row r="43" spans="5:11" x14ac:dyDescent="0.25">
      <c r="H43" s="76"/>
      <c r="I43" s="76"/>
      <c r="J43" s="76"/>
      <c r="K43" s="76"/>
    </row>
    <row r="44" spans="5:11" x14ac:dyDescent="0.25">
      <c r="H44" s="76"/>
      <c r="I44" s="76"/>
      <c r="J44" s="76"/>
      <c r="K44" s="76"/>
    </row>
    <row r="45" spans="5:11" x14ac:dyDescent="0.25">
      <c r="H45" s="76"/>
      <c r="I45" s="76"/>
      <c r="J45" s="76"/>
      <c r="K45" s="76"/>
    </row>
    <row r="46" spans="5:11" x14ac:dyDescent="0.25">
      <c r="H46" s="76"/>
      <c r="I46" s="76"/>
      <c r="J46" s="76"/>
      <c r="K46" s="76"/>
    </row>
    <row r="47" spans="5:11" x14ac:dyDescent="0.25">
      <c r="E47" s="77"/>
      <c r="H47" s="76"/>
      <c r="I47" s="76"/>
      <c r="J47" s="76"/>
      <c r="K47" s="76"/>
    </row>
    <row r="48" spans="5:11" x14ac:dyDescent="0.25">
      <c r="H48" s="76"/>
      <c r="I48" s="76"/>
      <c r="J48" s="76"/>
      <c r="K48" s="76"/>
    </row>
    <row r="49" spans="5:11" x14ac:dyDescent="0.25">
      <c r="H49" s="76"/>
      <c r="I49" s="76"/>
      <c r="J49" s="76"/>
      <c r="K49" s="76"/>
    </row>
    <row r="50" spans="5:11" x14ac:dyDescent="0.25">
      <c r="E50" s="77"/>
      <c r="H50" s="76"/>
      <c r="I50" s="76"/>
      <c r="J50" s="76"/>
      <c r="K50" s="76"/>
    </row>
    <row r="51" spans="5:11" x14ac:dyDescent="0.25">
      <c r="H51" s="76"/>
      <c r="I51" s="76"/>
      <c r="J51" s="76"/>
      <c r="K51" s="76"/>
    </row>
    <row r="52" spans="5:11" x14ac:dyDescent="0.25">
      <c r="H52" s="76"/>
      <c r="I52" s="76"/>
      <c r="J52" s="76"/>
      <c r="K52" s="76"/>
    </row>
    <row r="53" spans="5:11" x14ac:dyDescent="0.25">
      <c r="E53" s="77"/>
      <c r="H53" s="76"/>
      <c r="I53" s="76"/>
      <c r="J53" s="76"/>
      <c r="K53" s="76"/>
    </row>
    <row r="54" spans="5:11" x14ac:dyDescent="0.25">
      <c r="H54" s="76"/>
      <c r="I54" s="76"/>
      <c r="J54" s="76"/>
      <c r="K54" s="76"/>
    </row>
    <row r="55" spans="5:11" x14ac:dyDescent="0.25">
      <c r="H55" s="76"/>
      <c r="I55" s="76"/>
      <c r="J55" s="76"/>
      <c r="K55" s="76"/>
    </row>
    <row r="56" spans="5:11" x14ac:dyDescent="0.25">
      <c r="H56" s="76"/>
      <c r="I56" s="76"/>
      <c r="J56" s="76"/>
      <c r="K56" s="76"/>
    </row>
    <row r="57" spans="5:11" x14ac:dyDescent="0.25">
      <c r="H57" s="76"/>
      <c r="I57" s="76"/>
      <c r="J57" s="76"/>
      <c r="K57" s="76"/>
    </row>
    <row r="58" spans="5:11" x14ac:dyDescent="0.25">
      <c r="H58" s="76"/>
      <c r="I58" s="76"/>
      <c r="J58" s="76"/>
      <c r="K58" s="76"/>
    </row>
    <row r="59" spans="5:11" x14ac:dyDescent="0.25">
      <c r="H59" s="76"/>
      <c r="I59" s="76"/>
      <c r="J59" s="76"/>
      <c r="K59" s="76"/>
    </row>
    <row r="60" spans="5:11" x14ac:dyDescent="0.25">
      <c r="H60" s="76"/>
      <c r="I60" s="76"/>
      <c r="J60" s="76"/>
      <c r="K60" s="76"/>
    </row>
    <row r="61" spans="5:11" x14ac:dyDescent="0.25">
      <c r="E61" s="77"/>
      <c r="H61" s="76"/>
      <c r="I61" s="76"/>
      <c r="J61" s="76"/>
      <c r="K61" s="76"/>
    </row>
    <row r="62" spans="5:11" x14ac:dyDescent="0.25">
      <c r="H62" s="76"/>
      <c r="I62" s="76"/>
      <c r="J62" s="76"/>
      <c r="K62" s="76"/>
    </row>
    <row r="63" spans="5:11" x14ac:dyDescent="0.25">
      <c r="H63" s="76"/>
      <c r="I63" s="76"/>
      <c r="J63" s="76"/>
      <c r="K63" s="76"/>
    </row>
    <row r="64" spans="5:11" x14ac:dyDescent="0.25">
      <c r="H64" s="76"/>
      <c r="I64" s="76"/>
      <c r="J64" s="76"/>
      <c r="K64" s="76"/>
    </row>
    <row r="65" spans="5:11" x14ac:dyDescent="0.25">
      <c r="H65" s="76"/>
      <c r="I65" s="76"/>
      <c r="J65" s="76"/>
      <c r="K65" s="76"/>
    </row>
    <row r="66" spans="5:11" x14ac:dyDescent="0.25">
      <c r="H66" s="76"/>
      <c r="I66" s="76"/>
      <c r="J66" s="76"/>
      <c r="K66" s="76"/>
    </row>
    <row r="67" spans="5:11" x14ac:dyDescent="0.25">
      <c r="H67" s="76"/>
      <c r="I67" s="76"/>
      <c r="J67" s="76"/>
      <c r="K67" s="76"/>
    </row>
    <row r="68" spans="5:11" x14ac:dyDescent="0.25">
      <c r="H68" s="76"/>
      <c r="I68" s="76"/>
      <c r="J68" s="76"/>
      <c r="K68" s="76"/>
    </row>
    <row r="69" spans="5:11" x14ac:dyDescent="0.25">
      <c r="H69" s="76"/>
      <c r="I69" s="76"/>
      <c r="J69" s="76"/>
      <c r="K69" s="76"/>
    </row>
    <row r="70" spans="5:11" x14ac:dyDescent="0.25">
      <c r="H70" s="76"/>
      <c r="I70" s="76"/>
      <c r="J70" s="76"/>
      <c r="K70" s="76"/>
    </row>
    <row r="71" spans="5:11" x14ac:dyDescent="0.25">
      <c r="H71" s="76"/>
      <c r="I71" s="76"/>
      <c r="J71" s="76"/>
      <c r="K71" s="76"/>
    </row>
    <row r="72" spans="5:11" x14ac:dyDescent="0.25">
      <c r="H72" s="76"/>
      <c r="I72" s="76"/>
      <c r="J72" s="76"/>
      <c r="K72" s="76"/>
    </row>
    <row r="73" spans="5:11" x14ac:dyDescent="0.25">
      <c r="H73" s="76"/>
      <c r="I73" s="76"/>
      <c r="J73" s="76"/>
      <c r="K73" s="76"/>
    </row>
    <row r="74" spans="5:11" x14ac:dyDescent="0.25">
      <c r="H74" s="76"/>
      <c r="I74" s="76"/>
      <c r="J74" s="76"/>
      <c r="K74" s="76"/>
    </row>
    <row r="75" spans="5:11" x14ac:dyDescent="0.25">
      <c r="E75" s="77"/>
      <c r="H75" s="76"/>
      <c r="I75" s="76"/>
      <c r="J75" s="76"/>
      <c r="K75" s="76"/>
    </row>
    <row r="76" spans="5:11" x14ac:dyDescent="0.25">
      <c r="H76" s="76"/>
      <c r="I76" s="76"/>
      <c r="J76" s="76"/>
      <c r="K76" s="76"/>
    </row>
    <row r="77" spans="5:11" x14ac:dyDescent="0.25">
      <c r="H77" s="76"/>
      <c r="I77" s="76"/>
      <c r="J77" s="76"/>
      <c r="K77" s="76"/>
    </row>
    <row r="78" spans="5:11" x14ac:dyDescent="0.25">
      <c r="H78" s="76"/>
      <c r="I78" s="76"/>
      <c r="J78" s="76"/>
      <c r="K78" s="76"/>
    </row>
    <row r="79" spans="5:11" x14ac:dyDescent="0.25">
      <c r="E79" s="77"/>
      <c r="H79" s="76"/>
      <c r="I79" s="76"/>
      <c r="J79" s="76"/>
      <c r="K79" s="76"/>
    </row>
    <row r="80" spans="5:11" x14ac:dyDescent="0.25">
      <c r="E80" s="77"/>
      <c r="H80" s="76"/>
      <c r="I80" s="76"/>
      <c r="J80" s="76"/>
      <c r="K80" s="76"/>
    </row>
    <row r="81" spans="5:11" x14ac:dyDescent="0.25">
      <c r="H81" s="76"/>
      <c r="I81" s="76"/>
      <c r="J81" s="76"/>
      <c r="K81" s="76"/>
    </row>
    <row r="82" spans="5:11" x14ac:dyDescent="0.25">
      <c r="H82" s="76"/>
      <c r="I82" s="76"/>
      <c r="J82" s="76"/>
      <c r="K82" s="76"/>
    </row>
    <row r="83" spans="5:11" x14ac:dyDescent="0.25">
      <c r="E83" s="77"/>
      <c r="H83" s="76"/>
      <c r="I83" s="76"/>
      <c r="J83" s="76"/>
      <c r="K83" s="76"/>
    </row>
    <row r="84" spans="5:11" x14ac:dyDescent="0.25">
      <c r="E84" s="77"/>
      <c r="H84" s="76"/>
      <c r="I84" s="76"/>
      <c r="J84" s="76"/>
      <c r="K84" s="76"/>
    </row>
    <row r="85" spans="5:11" x14ac:dyDescent="0.25">
      <c r="E85" s="77"/>
      <c r="H85" s="76"/>
      <c r="I85" s="76"/>
      <c r="J85" s="76"/>
      <c r="K85" s="76"/>
    </row>
    <row r="86" spans="5:11" x14ac:dyDescent="0.25">
      <c r="H86" s="76"/>
      <c r="I86" s="76"/>
      <c r="J86" s="76"/>
      <c r="K86" s="76"/>
    </row>
    <row r="87" spans="5:11" x14ac:dyDescent="0.25">
      <c r="H87" s="76"/>
      <c r="I87" s="76"/>
      <c r="J87" s="76"/>
      <c r="K87" s="76"/>
    </row>
    <row r="88" spans="5:11" x14ac:dyDescent="0.25">
      <c r="H88" s="76"/>
      <c r="I88" s="76"/>
      <c r="J88" s="76"/>
      <c r="K88" s="76"/>
    </row>
    <row r="89" spans="5:11" x14ac:dyDescent="0.25">
      <c r="H89" s="76"/>
      <c r="I89" s="76"/>
      <c r="J89" s="76"/>
      <c r="K89" s="76"/>
    </row>
    <row r="90" spans="5:11" x14ac:dyDescent="0.25">
      <c r="H90" s="76"/>
      <c r="I90" s="76"/>
      <c r="J90" s="76"/>
      <c r="K90" s="76"/>
    </row>
    <row r="91" spans="5:11" x14ac:dyDescent="0.25">
      <c r="H91" s="76"/>
      <c r="I91" s="76"/>
      <c r="J91" s="76"/>
      <c r="K91" s="76"/>
    </row>
    <row r="92" spans="5:11" x14ac:dyDescent="0.25">
      <c r="H92" s="76"/>
      <c r="I92" s="76"/>
      <c r="J92" s="76"/>
      <c r="K92" s="76"/>
    </row>
    <row r="93" spans="5:11" x14ac:dyDescent="0.25">
      <c r="H93" s="76"/>
      <c r="I93" s="76"/>
      <c r="J93" s="76"/>
      <c r="K93" s="76"/>
    </row>
    <row r="94" spans="5:11" x14ac:dyDescent="0.25">
      <c r="H94" s="76"/>
      <c r="I94" s="76"/>
      <c r="J94" s="76"/>
      <c r="K94" s="76"/>
    </row>
    <row r="95" spans="5:11" x14ac:dyDescent="0.25">
      <c r="E95" s="77"/>
      <c r="H95" s="76"/>
      <c r="I95" s="76"/>
      <c r="J95" s="76"/>
      <c r="K95" s="76"/>
    </row>
    <row r="96" spans="5:11" x14ac:dyDescent="0.25">
      <c r="H96" s="76"/>
      <c r="I96" s="76"/>
      <c r="J96" s="76"/>
      <c r="K96" s="76"/>
    </row>
    <row r="97" spans="5:11" x14ac:dyDescent="0.25">
      <c r="E97" s="77"/>
      <c r="H97" s="76"/>
      <c r="I97" s="76"/>
      <c r="J97" s="76"/>
      <c r="K97" s="76"/>
    </row>
    <row r="98" spans="5:11" x14ac:dyDescent="0.25">
      <c r="E98" s="77"/>
      <c r="H98" s="76"/>
      <c r="I98" s="76"/>
      <c r="J98" s="76"/>
      <c r="K98" s="76"/>
    </row>
    <row r="99" spans="5:11" x14ac:dyDescent="0.25">
      <c r="H99" s="76"/>
      <c r="I99" s="76"/>
      <c r="J99" s="76"/>
      <c r="K99" s="76"/>
    </row>
    <row r="100" spans="5:11" x14ac:dyDescent="0.25">
      <c r="H100" s="76"/>
      <c r="I100" s="76"/>
      <c r="J100" s="76"/>
      <c r="K100" s="76"/>
    </row>
    <row r="101" spans="5:11" x14ac:dyDescent="0.25">
      <c r="H101" s="76"/>
      <c r="I101" s="76"/>
      <c r="J101" s="76"/>
      <c r="K101" s="76"/>
    </row>
    <row r="102" spans="5:11" x14ac:dyDescent="0.25">
      <c r="H102" s="76"/>
      <c r="I102" s="76"/>
      <c r="J102" s="76"/>
      <c r="K102" s="76"/>
    </row>
    <row r="103" spans="5:11" x14ac:dyDescent="0.25">
      <c r="H103" s="76"/>
      <c r="I103" s="76"/>
      <c r="J103" s="76"/>
      <c r="K103" s="76"/>
    </row>
    <row r="104" spans="5:11" x14ac:dyDescent="0.25">
      <c r="H104" s="76"/>
      <c r="I104" s="76"/>
      <c r="J104" s="76"/>
      <c r="K104" s="76"/>
    </row>
    <row r="105" spans="5:11" x14ac:dyDescent="0.25">
      <c r="H105" s="76"/>
      <c r="I105" s="76"/>
      <c r="J105" s="76"/>
      <c r="K105" s="76"/>
    </row>
    <row r="106" spans="5:11" x14ac:dyDescent="0.25">
      <c r="H106" s="76"/>
      <c r="I106" s="76"/>
      <c r="J106" s="76"/>
      <c r="K106" s="76"/>
    </row>
    <row r="107" spans="5:11" x14ac:dyDescent="0.25">
      <c r="H107" s="76"/>
      <c r="I107" s="76"/>
      <c r="J107" s="76"/>
      <c r="K107" s="76"/>
    </row>
    <row r="108" spans="5:11" x14ac:dyDescent="0.25">
      <c r="E108" s="77"/>
      <c r="H108" s="76"/>
      <c r="I108" s="76"/>
      <c r="J108" s="76"/>
      <c r="K108" s="76"/>
    </row>
    <row r="109" spans="5:11" x14ac:dyDescent="0.25">
      <c r="H109" s="76"/>
      <c r="I109" s="76"/>
      <c r="J109" s="76"/>
      <c r="K109" s="76"/>
    </row>
    <row r="110" spans="5:11" x14ac:dyDescent="0.25">
      <c r="H110" s="76"/>
      <c r="I110" s="76"/>
      <c r="J110" s="76"/>
      <c r="K110" s="76"/>
    </row>
    <row r="111" spans="5:11" x14ac:dyDescent="0.25">
      <c r="H111" s="76"/>
      <c r="I111" s="76"/>
      <c r="J111" s="76"/>
      <c r="K111" s="76"/>
    </row>
    <row r="112" spans="5:11" x14ac:dyDescent="0.25">
      <c r="H112" s="76"/>
      <c r="I112" s="76"/>
      <c r="J112" s="76"/>
      <c r="K112" s="76"/>
    </row>
    <row r="113" spans="5:11" x14ac:dyDescent="0.25">
      <c r="H113" s="76"/>
      <c r="I113" s="76"/>
      <c r="J113" s="76"/>
      <c r="K113" s="76"/>
    </row>
    <row r="114" spans="5:11" x14ac:dyDescent="0.25">
      <c r="H114" s="76"/>
      <c r="I114" s="76"/>
      <c r="J114" s="76"/>
      <c r="K114" s="76"/>
    </row>
    <row r="115" spans="5:11" x14ac:dyDescent="0.25">
      <c r="H115" s="76"/>
      <c r="I115" s="76"/>
      <c r="J115" s="76"/>
      <c r="K115" s="76"/>
    </row>
    <row r="116" spans="5:11" x14ac:dyDescent="0.25">
      <c r="H116" s="76"/>
      <c r="I116" s="76"/>
      <c r="J116" s="76"/>
      <c r="K116" s="76"/>
    </row>
    <row r="117" spans="5:11" x14ac:dyDescent="0.25">
      <c r="H117" s="76"/>
      <c r="I117" s="76"/>
      <c r="J117" s="76"/>
      <c r="K117" s="76"/>
    </row>
    <row r="118" spans="5:11" x14ac:dyDescent="0.25">
      <c r="H118" s="76"/>
      <c r="I118" s="76"/>
      <c r="J118" s="76"/>
      <c r="K118" s="76"/>
    </row>
    <row r="119" spans="5:11" x14ac:dyDescent="0.25">
      <c r="H119" s="76"/>
      <c r="I119" s="76"/>
      <c r="J119" s="76"/>
      <c r="K119" s="76"/>
    </row>
    <row r="120" spans="5:11" x14ac:dyDescent="0.25">
      <c r="E120" s="77"/>
      <c r="H120" s="76"/>
      <c r="I120" s="76"/>
      <c r="J120" s="76"/>
      <c r="K120" s="76"/>
    </row>
    <row r="121" spans="5:11" x14ac:dyDescent="0.25">
      <c r="H121" s="76"/>
      <c r="I121" s="76"/>
      <c r="J121" s="76"/>
      <c r="K121" s="76"/>
    </row>
    <row r="122" spans="5:11" x14ac:dyDescent="0.25">
      <c r="H122" s="76"/>
      <c r="I122" s="76"/>
      <c r="J122" s="76"/>
      <c r="K122" s="76"/>
    </row>
    <row r="123" spans="5:11" x14ac:dyDescent="0.25">
      <c r="H123" s="76"/>
      <c r="I123" s="76"/>
      <c r="J123" s="76"/>
      <c r="K123" s="76"/>
    </row>
    <row r="124" spans="5:11" x14ac:dyDescent="0.25">
      <c r="H124" s="76"/>
      <c r="I124" s="76"/>
      <c r="J124" s="76"/>
      <c r="K124" s="76"/>
    </row>
    <row r="125" spans="5:11" x14ac:dyDescent="0.25">
      <c r="H125" s="76"/>
      <c r="I125" s="76"/>
      <c r="J125" s="76"/>
      <c r="K125" s="76"/>
    </row>
    <row r="126" spans="5:11" x14ac:dyDescent="0.25">
      <c r="H126" s="76"/>
      <c r="I126" s="76"/>
      <c r="J126" s="76"/>
      <c r="K126" s="76"/>
    </row>
    <row r="127" spans="5:11" x14ac:dyDescent="0.25">
      <c r="H127" s="76"/>
      <c r="I127" s="76"/>
      <c r="J127" s="76"/>
      <c r="K127" s="76"/>
    </row>
    <row r="128" spans="5:11" x14ac:dyDescent="0.25">
      <c r="H128" s="76"/>
      <c r="I128" s="76"/>
      <c r="J128" s="76"/>
      <c r="K128" s="76"/>
    </row>
    <row r="129" spans="5:11" x14ac:dyDescent="0.25">
      <c r="H129" s="76"/>
      <c r="I129" s="76"/>
      <c r="J129" s="76"/>
      <c r="K129" s="76"/>
    </row>
    <row r="130" spans="5:11" x14ac:dyDescent="0.25">
      <c r="H130" s="76"/>
      <c r="I130" s="76"/>
      <c r="J130" s="76"/>
      <c r="K130" s="76"/>
    </row>
    <row r="131" spans="5:11" x14ac:dyDescent="0.25">
      <c r="E131" s="77"/>
      <c r="H131" s="76"/>
      <c r="I131" s="76"/>
      <c r="J131" s="76"/>
      <c r="K131" s="76"/>
    </row>
    <row r="132" spans="5:11" x14ac:dyDescent="0.25">
      <c r="H132" s="76"/>
      <c r="I132" s="76"/>
      <c r="J132" s="76"/>
      <c r="K132" s="76"/>
    </row>
    <row r="133" spans="5:11" x14ac:dyDescent="0.25">
      <c r="H133" s="76"/>
      <c r="I133" s="76"/>
      <c r="J133" s="76"/>
      <c r="K133" s="76"/>
    </row>
    <row r="134" spans="5:11" x14ac:dyDescent="0.25">
      <c r="H134" s="76"/>
      <c r="I134" s="76"/>
      <c r="J134" s="76"/>
      <c r="K134" s="76"/>
    </row>
    <row r="135" spans="5:11" x14ac:dyDescent="0.25">
      <c r="H135" s="76"/>
      <c r="I135" s="76"/>
      <c r="J135" s="76"/>
      <c r="K135" s="76"/>
    </row>
    <row r="136" spans="5:11" x14ac:dyDescent="0.25">
      <c r="H136" s="76"/>
      <c r="I136" s="76"/>
      <c r="J136" s="76"/>
      <c r="K136" s="76"/>
    </row>
    <row r="137" spans="5:11" x14ac:dyDescent="0.25">
      <c r="H137" s="76"/>
      <c r="I137" s="76"/>
      <c r="J137" s="76"/>
      <c r="K137" s="76"/>
    </row>
    <row r="138" spans="5:11" x14ac:dyDescent="0.25">
      <c r="H138" s="76"/>
      <c r="I138" s="76"/>
      <c r="J138" s="76"/>
      <c r="K138" s="76"/>
    </row>
    <row r="139" spans="5:11" x14ac:dyDescent="0.25">
      <c r="E139" s="77"/>
      <c r="H139" s="76"/>
      <c r="I139" s="76"/>
      <c r="J139" s="76"/>
      <c r="K139" s="76"/>
    </row>
    <row r="140" spans="5:11" x14ac:dyDescent="0.25">
      <c r="H140" s="76"/>
      <c r="I140" s="76"/>
      <c r="J140" s="76"/>
      <c r="K140" s="76"/>
    </row>
    <row r="141" spans="5:11" x14ac:dyDescent="0.25">
      <c r="E141" s="77"/>
      <c r="H141" s="76"/>
      <c r="I141" s="76"/>
      <c r="J141" s="76"/>
      <c r="K141" s="76"/>
    </row>
    <row r="142" spans="5:11" x14ac:dyDescent="0.25">
      <c r="H142" s="76"/>
      <c r="I142" s="76"/>
      <c r="J142" s="76"/>
      <c r="K142" s="76"/>
    </row>
    <row r="143" spans="5:11" x14ac:dyDescent="0.25">
      <c r="E143" s="77"/>
      <c r="H143" s="76"/>
      <c r="I143" s="76"/>
      <c r="J143" s="76"/>
      <c r="K143" s="76"/>
    </row>
    <row r="144" spans="5:11" x14ac:dyDescent="0.25">
      <c r="H144" s="76"/>
      <c r="I144" s="76"/>
      <c r="J144" s="76"/>
      <c r="K144" s="76"/>
    </row>
    <row r="145" spans="5:11" x14ac:dyDescent="0.25">
      <c r="H145" s="76"/>
      <c r="I145" s="76"/>
      <c r="J145" s="76"/>
      <c r="K145" s="76"/>
    </row>
    <row r="146" spans="5:11" x14ac:dyDescent="0.25">
      <c r="E146" s="77"/>
      <c r="H146" s="76"/>
      <c r="I146" s="76"/>
      <c r="J146" s="76"/>
      <c r="K146" s="76"/>
    </row>
    <row r="147" spans="5:11" x14ac:dyDescent="0.25">
      <c r="E147" s="77"/>
      <c r="H147" s="76"/>
      <c r="I147" s="76"/>
      <c r="J147" s="76"/>
      <c r="K147" s="76"/>
    </row>
    <row r="148" spans="5:11" x14ac:dyDescent="0.25">
      <c r="H148" s="76"/>
      <c r="I148" s="76"/>
      <c r="J148" s="76"/>
      <c r="K148" s="76"/>
    </row>
    <row r="149" spans="5:11" x14ac:dyDescent="0.25">
      <c r="E149" s="77"/>
      <c r="H149" s="76"/>
      <c r="I149" s="76"/>
      <c r="J149" s="76"/>
      <c r="K149" s="76"/>
    </row>
    <row r="150" spans="5:11" x14ac:dyDescent="0.25">
      <c r="H150" s="76"/>
      <c r="I150" s="76"/>
      <c r="J150" s="76"/>
      <c r="K150" s="76"/>
    </row>
    <row r="151" spans="5:11" x14ac:dyDescent="0.25">
      <c r="H151" s="76"/>
      <c r="I151" s="76"/>
      <c r="J151" s="76"/>
      <c r="K151" s="76"/>
    </row>
    <row r="152" spans="5:11" x14ac:dyDescent="0.25">
      <c r="H152" s="76"/>
      <c r="I152" s="76"/>
      <c r="J152" s="76"/>
      <c r="K152" s="76"/>
    </row>
    <row r="153" spans="5:11" x14ac:dyDescent="0.25">
      <c r="H153" s="76"/>
      <c r="I153" s="76"/>
      <c r="J153" s="76"/>
      <c r="K153" s="76"/>
    </row>
    <row r="154" spans="5:11" x14ac:dyDescent="0.25">
      <c r="H154" s="76"/>
      <c r="I154" s="76"/>
      <c r="J154" s="76"/>
      <c r="K154" s="76"/>
    </row>
    <row r="155" spans="5:11" x14ac:dyDescent="0.25">
      <c r="H155" s="76"/>
      <c r="I155" s="76"/>
      <c r="J155" s="76"/>
      <c r="K155" s="76"/>
    </row>
    <row r="156" spans="5:11" x14ac:dyDescent="0.25">
      <c r="H156" s="76"/>
      <c r="I156" s="76"/>
      <c r="J156" s="76"/>
      <c r="K156" s="76"/>
    </row>
    <row r="157" spans="5:11" x14ac:dyDescent="0.25">
      <c r="H157" s="76"/>
      <c r="I157" s="76"/>
      <c r="J157" s="76"/>
      <c r="K157" s="76"/>
    </row>
    <row r="158" spans="5:11" x14ac:dyDescent="0.25">
      <c r="H158" s="76"/>
      <c r="I158" s="76"/>
      <c r="J158" s="76"/>
      <c r="K158" s="76"/>
    </row>
    <row r="159" spans="5:11" x14ac:dyDescent="0.25">
      <c r="E159" s="77"/>
      <c r="H159" s="76"/>
      <c r="I159" s="76"/>
      <c r="J159" s="76"/>
      <c r="K159" s="76"/>
    </row>
    <row r="160" spans="5:11" x14ac:dyDescent="0.25">
      <c r="H160" s="76"/>
      <c r="I160" s="76"/>
      <c r="J160" s="76"/>
      <c r="K160" s="76"/>
    </row>
    <row r="161" spans="5:11" x14ac:dyDescent="0.25">
      <c r="H161" s="76"/>
      <c r="I161" s="76"/>
      <c r="J161" s="76"/>
      <c r="K161" s="76"/>
    </row>
    <row r="162" spans="5:11" x14ac:dyDescent="0.25">
      <c r="H162" s="76"/>
      <c r="I162" s="76"/>
      <c r="J162" s="76"/>
      <c r="K162" s="76"/>
    </row>
    <row r="163" spans="5:11" x14ac:dyDescent="0.25">
      <c r="H163" s="76"/>
      <c r="I163" s="76"/>
      <c r="J163" s="76"/>
      <c r="K163" s="76"/>
    </row>
    <row r="164" spans="5:11" x14ac:dyDescent="0.25">
      <c r="H164" s="76"/>
      <c r="I164" s="76"/>
      <c r="J164" s="76"/>
      <c r="K164" s="76"/>
    </row>
    <row r="165" spans="5:11" x14ac:dyDescent="0.25">
      <c r="H165" s="76"/>
      <c r="I165" s="76"/>
      <c r="J165" s="76"/>
      <c r="K165" s="76"/>
    </row>
    <row r="166" spans="5:11" x14ac:dyDescent="0.25">
      <c r="H166" s="76"/>
      <c r="I166" s="76"/>
      <c r="J166" s="76"/>
      <c r="K166" s="76"/>
    </row>
    <row r="167" spans="5:11" x14ac:dyDescent="0.25">
      <c r="H167" s="76"/>
      <c r="I167" s="76"/>
      <c r="J167" s="76"/>
      <c r="K167" s="76"/>
    </row>
    <row r="168" spans="5:11" x14ac:dyDescent="0.25">
      <c r="H168" s="76"/>
      <c r="I168" s="76"/>
      <c r="J168" s="76"/>
      <c r="K168" s="76"/>
    </row>
    <row r="169" spans="5:11" x14ac:dyDescent="0.25">
      <c r="H169" s="76"/>
      <c r="I169" s="76"/>
      <c r="J169" s="76"/>
      <c r="K169" s="76"/>
    </row>
    <row r="170" spans="5:11" x14ac:dyDescent="0.25">
      <c r="E170" s="77"/>
      <c r="H170" s="76"/>
      <c r="I170" s="76"/>
      <c r="J170" s="76"/>
      <c r="K170" s="76"/>
    </row>
    <row r="171" spans="5:11" x14ac:dyDescent="0.25">
      <c r="H171" s="76"/>
      <c r="I171" s="76"/>
      <c r="J171" s="76"/>
      <c r="K171" s="76"/>
    </row>
    <row r="172" spans="5:11" x14ac:dyDescent="0.25">
      <c r="H172" s="76"/>
      <c r="I172" s="76"/>
      <c r="J172" s="76"/>
      <c r="K172" s="76"/>
    </row>
    <row r="173" spans="5:11" x14ac:dyDescent="0.25">
      <c r="H173" s="76"/>
      <c r="I173" s="76"/>
      <c r="J173" s="76"/>
      <c r="K173" s="76"/>
    </row>
    <row r="174" spans="5:11" x14ac:dyDescent="0.25">
      <c r="H174" s="76"/>
      <c r="I174" s="76"/>
      <c r="J174" s="76"/>
      <c r="K174" s="76"/>
    </row>
    <row r="175" spans="5:11" x14ac:dyDescent="0.25">
      <c r="H175" s="76"/>
      <c r="I175" s="76"/>
      <c r="J175" s="76"/>
      <c r="K175" s="76"/>
    </row>
    <row r="176" spans="5:11" x14ac:dyDescent="0.25">
      <c r="H176" s="76"/>
      <c r="I176" s="76"/>
      <c r="J176" s="76"/>
      <c r="K176" s="76"/>
    </row>
    <row r="177" spans="5:11" x14ac:dyDescent="0.25">
      <c r="H177" s="76"/>
      <c r="I177" s="76"/>
      <c r="J177" s="76"/>
      <c r="K177" s="76"/>
    </row>
    <row r="178" spans="5:11" x14ac:dyDescent="0.25">
      <c r="H178" s="76"/>
      <c r="I178" s="76"/>
      <c r="J178" s="76"/>
      <c r="K178" s="76"/>
    </row>
    <row r="179" spans="5:11" x14ac:dyDescent="0.25">
      <c r="H179" s="76"/>
      <c r="I179" s="76"/>
      <c r="J179" s="76"/>
      <c r="K179" s="76"/>
    </row>
    <row r="180" spans="5:11" x14ac:dyDescent="0.25">
      <c r="H180" s="76"/>
      <c r="I180" s="76"/>
      <c r="J180" s="76"/>
      <c r="K180" s="76"/>
    </row>
    <row r="181" spans="5:11" x14ac:dyDescent="0.25">
      <c r="H181" s="76"/>
      <c r="I181" s="76"/>
      <c r="J181" s="76"/>
      <c r="K181" s="76"/>
    </row>
    <row r="182" spans="5:11" x14ac:dyDescent="0.25">
      <c r="H182" s="76"/>
      <c r="I182" s="76"/>
      <c r="J182" s="76"/>
      <c r="K182" s="76"/>
    </row>
    <row r="183" spans="5:11" x14ac:dyDescent="0.25">
      <c r="H183" s="76"/>
      <c r="I183" s="76"/>
      <c r="J183" s="76"/>
      <c r="K183" s="76"/>
    </row>
    <row r="184" spans="5:11" x14ac:dyDescent="0.25">
      <c r="H184" s="76"/>
      <c r="I184" s="76"/>
      <c r="J184" s="76"/>
      <c r="K184" s="76"/>
    </row>
    <row r="185" spans="5:11" x14ac:dyDescent="0.25">
      <c r="H185" s="76"/>
      <c r="I185" s="76"/>
      <c r="J185" s="76"/>
      <c r="K185" s="76"/>
    </row>
    <row r="186" spans="5:11" x14ac:dyDescent="0.25">
      <c r="H186" s="76"/>
      <c r="I186" s="76"/>
      <c r="J186" s="76"/>
      <c r="K186" s="76"/>
    </row>
    <row r="187" spans="5:11" x14ac:dyDescent="0.25">
      <c r="E187" s="77"/>
      <c r="H187" s="76"/>
      <c r="I187" s="76"/>
      <c r="J187" s="76"/>
      <c r="K187" s="76"/>
    </row>
    <row r="188" spans="5:11" x14ac:dyDescent="0.25">
      <c r="H188" s="76"/>
      <c r="I188" s="76"/>
      <c r="J188" s="76"/>
      <c r="K188" s="76"/>
    </row>
    <row r="189" spans="5:11" x14ac:dyDescent="0.25">
      <c r="H189" s="76"/>
      <c r="I189" s="76"/>
      <c r="J189" s="76"/>
      <c r="K189" s="76"/>
    </row>
    <row r="190" spans="5:11" x14ac:dyDescent="0.25">
      <c r="E190" s="77"/>
      <c r="H190" s="76"/>
      <c r="I190" s="76"/>
      <c r="J190" s="76"/>
      <c r="K190" s="76"/>
    </row>
    <row r="191" spans="5:11" x14ac:dyDescent="0.25">
      <c r="H191" s="76"/>
      <c r="I191" s="76"/>
      <c r="J191" s="76"/>
      <c r="K191" s="76"/>
    </row>
    <row r="192" spans="5:11" x14ac:dyDescent="0.25">
      <c r="H192" s="76"/>
      <c r="I192" s="76"/>
      <c r="J192" s="76"/>
      <c r="K192" s="76"/>
    </row>
    <row r="193" spans="5:11" x14ac:dyDescent="0.25">
      <c r="H193" s="76"/>
      <c r="I193" s="76"/>
      <c r="J193" s="76"/>
      <c r="K193" s="76"/>
    </row>
    <row r="194" spans="5:11" x14ac:dyDescent="0.25">
      <c r="H194" s="76"/>
      <c r="I194" s="76"/>
      <c r="J194" s="76"/>
      <c r="K194" s="76"/>
    </row>
    <row r="195" spans="5:11" x14ac:dyDescent="0.25">
      <c r="H195" s="76"/>
      <c r="I195" s="76"/>
      <c r="J195" s="76"/>
      <c r="K195" s="76"/>
    </row>
    <row r="196" spans="5:11" x14ac:dyDescent="0.25">
      <c r="E196" s="77"/>
      <c r="H196" s="76"/>
      <c r="I196" s="76"/>
      <c r="J196" s="76"/>
      <c r="K196" s="76"/>
    </row>
    <row r="197" spans="5:11" x14ac:dyDescent="0.25">
      <c r="H197" s="76"/>
      <c r="I197" s="76"/>
      <c r="J197" s="76"/>
      <c r="K197" s="76"/>
    </row>
    <row r="198" spans="5:11" x14ac:dyDescent="0.25">
      <c r="H198" s="76"/>
      <c r="I198" s="76"/>
      <c r="J198" s="76"/>
      <c r="K198" s="76"/>
    </row>
    <row r="199" spans="5:11" x14ac:dyDescent="0.25">
      <c r="H199" s="76"/>
      <c r="I199" s="76"/>
      <c r="J199" s="76"/>
      <c r="K199" s="76"/>
    </row>
    <row r="200" spans="5:11" x14ac:dyDescent="0.25">
      <c r="H200" s="76"/>
      <c r="I200" s="76"/>
      <c r="J200" s="76"/>
      <c r="K200" s="76"/>
    </row>
  </sheetData>
  <sortState ref="F7:J26">
    <sortCondition descending="1" ref="J7:J26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K27"/>
  <sheetViews>
    <sheetView zoomScale="90" zoomScaleNormal="90" workbookViewId="0"/>
  </sheetViews>
  <sheetFormatPr baseColWidth="10" defaultRowHeight="14.25" x14ac:dyDescent="0.2"/>
  <cols>
    <col min="1" max="1" width="11.42578125" style="6"/>
    <col min="2" max="2" width="10" style="6" customWidth="1"/>
    <col min="3" max="3" width="23.28515625" style="6" customWidth="1"/>
    <col min="4" max="4" width="15.28515625" style="6" customWidth="1"/>
    <col min="5" max="11" width="11.42578125" style="41"/>
    <col min="12" max="16384" width="11.42578125" style="6"/>
  </cols>
  <sheetData>
    <row r="2" spans="1:5" x14ac:dyDescent="0.2">
      <c r="A2" s="106" t="s">
        <v>56</v>
      </c>
      <c r="B2" s="106"/>
      <c r="C2" s="106"/>
      <c r="D2" s="106"/>
      <c r="E2" s="106"/>
    </row>
    <row r="4" spans="1:5" x14ac:dyDescent="0.2">
      <c r="B4" s="107" t="str">
        <f>'ESTACIONES MENOR'!B4:D4</f>
        <v>ENERO - MARZO 2018</v>
      </c>
      <c r="C4" s="108"/>
      <c r="D4" s="108"/>
    </row>
    <row r="5" spans="1:5" ht="15" x14ac:dyDescent="0.2">
      <c r="B5" s="42" t="s">
        <v>11</v>
      </c>
      <c r="C5" s="42" t="s">
        <v>33</v>
      </c>
      <c r="D5" s="42" t="s">
        <v>226</v>
      </c>
    </row>
    <row r="6" spans="1:5" x14ac:dyDescent="0.2">
      <c r="B6" s="43">
        <v>3</v>
      </c>
      <c r="C6" s="43" t="s">
        <v>57</v>
      </c>
      <c r="D6" s="44">
        <v>124477</v>
      </c>
    </row>
    <row r="7" spans="1:5" x14ac:dyDescent="0.2">
      <c r="B7" s="43" t="s">
        <v>59</v>
      </c>
      <c r="C7" s="43" t="s">
        <v>60</v>
      </c>
      <c r="D7" s="44">
        <v>122560</v>
      </c>
    </row>
    <row r="8" spans="1:5" x14ac:dyDescent="0.2">
      <c r="B8" s="43">
        <v>2</v>
      </c>
      <c r="C8" s="43" t="s">
        <v>89</v>
      </c>
      <c r="D8" s="44">
        <v>121809</v>
      </c>
    </row>
    <row r="9" spans="1:5" x14ac:dyDescent="0.2">
      <c r="B9" s="43">
        <v>5</v>
      </c>
      <c r="C9" s="43" t="s">
        <v>60</v>
      </c>
      <c r="D9" s="44">
        <v>115094</v>
      </c>
    </row>
    <row r="10" spans="1:5" x14ac:dyDescent="0.2">
      <c r="B10" s="43">
        <v>8</v>
      </c>
      <c r="C10" s="43" t="s">
        <v>62</v>
      </c>
      <c r="D10" s="44">
        <v>96600</v>
      </c>
    </row>
    <row r="11" spans="1:5" x14ac:dyDescent="0.2">
      <c r="B11" s="43">
        <v>9</v>
      </c>
      <c r="C11" s="43" t="s">
        <v>60</v>
      </c>
      <c r="D11" s="44">
        <v>96535</v>
      </c>
    </row>
    <row r="12" spans="1:5" x14ac:dyDescent="0.2">
      <c r="B12" s="43">
        <v>3</v>
      </c>
      <c r="C12" s="43" t="s">
        <v>61</v>
      </c>
      <c r="D12" s="44">
        <v>90322</v>
      </c>
    </row>
    <row r="13" spans="1:5" x14ac:dyDescent="0.2">
      <c r="B13" s="43">
        <v>2</v>
      </c>
      <c r="C13" s="43" t="s">
        <v>58</v>
      </c>
      <c r="D13" s="44">
        <v>89926</v>
      </c>
    </row>
    <row r="14" spans="1:5" x14ac:dyDescent="0.2">
      <c r="B14" s="43">
        <v>1</v>
      </c>
      <c r="C14" s="43" t="s">
        <v>64</v>
      </c>
      <c r="D14" s="44">
        <v>77919</v>
      </c>
    </row>
    <row r="15" spans="1:5" x14ac:dyDescent="0.2">
      <c r="B15" s="43">
        <v>2</v>
      </c>
      <c r="C15" s="43" t="s">
        <v>63</v>
      </c>
      <c r="D15" s="44">
        <v>71616</v>
      </c>
    </row>
    <row r="16" spans="1:5" x14ac:dyDescent="0.2">
      <c r="B16" s="43" t="s">
        <v>38</v>
      </c>
      <c r="C16" s="43" t="s">
        <v>68</v>
      </c>
      <c r="D16" s="44">
        <v>68018</v>
      </c>
    </row>
    <row r="17" spans="1:5" x14ac:dyDescent="0.2">
      <c r="B17" s="43" t="s">
        <v>38</v>
      </c>
      <c r="C17" s="43" t="s">
        <v>65</v>
      </c>
      <c r="D17" s="44">
        <v>62513</v>
      </c>
    </row>
    <row r="18" spans="1:5" x14ac:dyDescent="0.2">
      <c r="B18" s="43">
        <v>1</v>
      </c>
      <c r="C18" s="43" t="s">
        <v>69</v>
      </c>
      <c r="D18" s="44">
        <v>62493</v>
      </c>
    </row>
    <row r="19" spans="1:5" x14ac:dyDescent="0.2">
      <c r="B19" s="43">
        <v>1</v>
      </c>
      <c r="C19" s="43" t="s">
        <v>71</v>
      </c>
      <c r="D19" s="44">
        <v>58352</v>
      </c>
    </row>
    <row r="20" spans="1:5" x14ac:dyDescent="0.2">
      <c r="B20" s="43">
        <v>1</v>
      </c>
      <c r="C20" s="43" t="s">
        <v>67</v>
      </c>
      <c r="D20" s="44">
        <v>56347</v>
      </c>
    </row>
    <row r="21" spans="1:5" x14ac:dyDescent="0.2">
      <c r="B21" s="43">
        <v>9</v>
      </c>
      <c r="C21" s="43" t="s">
        <v>66</v>
      </c>
      <c r="D21" s="44">
        <v>55364</v>
      </c>
    </row>
    <row r="22" spans="1:5" x14ac:dyDescent="0.2">
      <c r="B22" s="43">
        <v>12</v>
      </c>
      <c r="C22" s="43" t="s">
        <v>180</v>
      </c>
      <c r="D22" s="44">
        <v>54812</v>
      </c>
    </row>
    <row r="23" spans="1:5" x14ac:dyDescent="0.2">
      <c r="B23" s="43">
        <v>7</v>
      </c>
      <c r="C23" s="43" t="s">
        <v>171</v>
      </c>
      <c r="D23" s="44">
        <v>53987</v>
      </c>
    </row>
    <row r="24" spans="1:5" x14ac:dyDescent="0.2">
      <c r="B24" s="43">
        <v>9</v>
      </c>
      <c r="C24" s="43" t="s">
        <v>164</v>
      </c>
      <c r="D24" s="44">
        <v>49549</v>
      </c>
    </row>
    <row r="25" spans="1:5" x14ac:dyDescent="0.2">
      <c r="B25" s="43">
        <v>3</v>
      </c>
      <c r="C25" s="43" t="s">
        <v>72</v>
      </c>
      <c r="D25" s="44">
        <v>48885</v>
      </c>
    </row>
    <row r="27" spans="1:5" ht="42" customHeight="1" x14ac:dyDescent="0.2">
      <c r="A27" s="104" t="s">
        <v>225</v>
      </c>
      <c r="B27" s="104"/>
      <c r="C27" s="104"/>
      <c r="D27" s="104"/>
      <c r="E27" s="104"/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Referencias</vt:lpstr>
      <vt:lpstr>'ESTACIONES MAYOR'!Print_Area</vt:lpstr>
      <vt:lpstr>'ESTACIONES MENOR'!Print_Area</vt:lpstr>
      <vt:lpstr>INDICADORES!Print_Area</vt:lpstr>
      <vt:lpstr>'AFLUENCIA ESTACIONES'!Print_Titles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Alejandra Ocampo</cp:lastModifiedBy>
  <cp:lastPrinted>2018-04-16T16:40:53Z</cp:lastPrinted>
  <dcterms:created xsi:type="dcterms:W3CDTF">2013-05-16T15:49:07Z</dcterms:created>
  <dcterms:modified xsi:type="dcterms:W3CDTF">2018-04-26T16:26:27Z</dcterms:modified>
</cp:coreProperties>
</file>